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a\Desktop\PLANOVI\Financijski plan 2024\Usvojeno - Gradsko vijeće i upravno vijeće\"/>
    </mc:Choice>
  </mc:AlternateContent>
  <xr:revisionPtr revIDLastSave="0" documentId="13_ncr:1_{1DBCB5F6-A177-4091-960B-31BFA6F501C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čun financiranja" sheetId="6" r:id="rId4"/>
    <sheet name="Rashodi prema funkcijskoj kl" sheetId="5" r:id="rId5"/>
    <sheet name="Račun financiranja po izvorima" sheetId="9" r:id="rId6"/>
    <sheet name="POSEBNI DIO" sheetId="7" r:id="rId7"/>
  </sheets>
  <definedNames>
    <definedName name="_xlnm.Print_Area" localSheetId="1">' Račun prihoda i rashoda'!$A$1:$I$63</definedName>
    <definedName name="_xlnm.Print_Area" localSheetId="2">'Prihodi i rashodi po izvorima'!$B$1:$G$63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8" l="1"/>
  <c r="G22" i="8"/>
  <c r="E22" i="8"/>
  <c r="G16" i="8"/>
  <c r="F16" i="8"/>
  <c r="E16" i="8"/>
  <c r="D86" i="7"/>
  <c r="F22" i="7" l="1"/>
  <c r="E23" i="7"/>
  <c r="E22" i="7" s="1"/>
  <c r="E78" i="7"/>
  <c r="E77" i="7" s="1"/>
  <c r="F78" i="7"/>
  <c r="F77" i="7" s="1"/>
  <c r="G78" i="7"/>
  <c r="G77" i="7" s="1"/>
  <c r="K18" i="10"/>
  <c r="J18" i="10"/>
  <c r="G44" i="3"/>
  <c r="I18" i="10"/>
  <c r="E56" i="7"/>
  <c r="E55" i="7" s="1"/>
  <c r="G57" i="7"/>
  <c r="G56" i="7" s="1"/>
  <c r="G55" i="7" s="1"/>
  <c r="F57" i="7"/>
  <c r="F56" i="7" s="1"/>
  <c r="F55" i="7" s="1"/>
  <c r="D16" i="8" l="1"/>
  <c r="F44" i="3"/>
  <c r="F35" i="3"/>
  <c r="G12" i="3"/>
  <c r="G21" i="3"/>
  <c r="F21" i="3"/>
  <c r="F12" i="3"/>
  <c r="E9" i="8"/>
  <c r="I35" i="3"/>
  <c r="I44" i="3"/>
  <c r="H35" i="3"/>
  <c r="H44" i="3"/>
  <c r="G35" i="3"/>
  <c r="E19" i="7"/>
  <c r="G47" i="8"/>
  <c r="F47" i="8"/>
  <c r="E47" i="8"/>
  <c r="D47" i="8"/>
  <c r="I28" i="3"/>
  <c r="H28" i="3"/>
  <c r="G28" i="3"/>
  <c r="G52" i="8"/>
  <c r="F52" i="8"/>
  <c r="E52" i="8"/>
  <c r="F34" i="3" l="1"/>
  <c r="F33" i="3" s="1"/>
  <c r="D47" i="7"/>
  <c r="E12" i="5"/>
  <c r="D23" i="7"/>
  <c r="D22" i="7" s="1"/>
  <c r="I53" i="3"/>
  <c r="I34" i="3" s="1"/>
  <c r="H53" i="3"/>
  <c r="H34" i="3" s="1"/>
  <c r="F13" i="5"/>
  <c r="F12" i="5" s="1"/>
  <c r="E13" i="5"/>
  <c r="D13" i="5"/>
  <c r="D12" i="5" s="1"/>
  <c r="F40" i="8"/>
  <c r="E40" i="8"/>
  <c r="F44" i="8"/>
  <c r="G44" i="8"/>
  <c r="E46" i="8"/>
  <c r="E44" i="8" s="1"/>
  <c r="G40" i="8"/>
  <c r="G13" i="8"/>
  <c r="F13" i="8"/>
  <c r="F9" i="8"/>
  <c r="G9" i="8"/>
  <c r="G31" i="8"/>
  <c r="F31" i="8"/>
  <c r="E31" i="8"/>
  <c r="E13" i="8"/>
  <c r="E8" i="8" s="1"/>
  <c r="G53" i="3"/>
  <c r="G34" i="3" s="1"/>
  <c r="I59" i="3"/>
  <c r="I56" i="3" s="1"/>
  <c r="H59" i="3"/>
  <c r="H56" i="3" s="1"/>
  <c r="G59" i="3"/>
  <c r="G56" i="3" s="1"/>
  <c r="I12" i="3"/>
  <c r="H12" i="3"/>
  <c r="H19" i="3"/>
  <c r="I19" i="3"/>
  <c r="I26" i="3"/>
  <c r="H26" i="3"/>
  <c r="G26" i="3"/>
  <c r="G19" i="3"/>
  <c r="H43" i="10"/>
  <c r="G60" i="7"/>
  <c r="F14" i="7"/>
  <c r="G14" i="7" s="1"/>
  <c r="F15" i="7"/>
  <c r="G15" i="7" s="1"/>
  <c r="C9" i="7"/>
  <c r="G33" i="3" l="1"/>
  <c r="H33" i="3"/>
  <c r="D8" i="7"/>
  <c r="G11" i="3"/>
  <c r="G10" i="3" s="1"/>
  <c r="I33" i="3"/>
  <c r="F39" i="8"/>
  <c r="G39" i="8"/>
  <c r="E39" i="8"/>
  <c r="G8" i="8"/>
  <c r="F8" i="8"/>
  <c r="I11" i="3"/>
  <c r="I10" i="3" s="1"/>
  <c r="H11" i="3"/>
  <c r="H10" i="3" s="1"/>
  <c r="G11" i="7"/>
  <c r="G10" i="7" s="1"/>
  <c r="C51" i="7"/>
  <c r="C13" i="5"/>
  <c r="G9" i="7" l="1"/>
  <c r="G8" i="7" s="1"/>
  <c r="G86" i="7"/>
  <c r="E10" i="7"/>
  <c r="E86" i="7" s="1"/>
  <c r="F11" i="7"/>
  <c r="F10" i="7" s="1"/>
  <c r="C48" i="7"/>
  <c r="D52" i="8"/>
  <c r="D40" i="8"/>
  <c r="D22" i="8"/>
  <c r="E53" i="3"/>
  <c r="E34" i="3" s="1"/>
  <c r="E33" i="3" s="1"/>
  <c r="C86" i="7" l="1"/>
  <c r="F9" i="7"/>
  <c r="F8" i="7" s="1"/>
  <c r="F86" i="7"/>
  <c r="E9" i="7"/>
  <c r="E8" i="7" s="1"/>
  <c r="C8" i="7"/>
  <c r="D39" i="8"/>
  <c r="D8" i="8"/>
  <c r="I40" i="10"/>
  <c r="I43" i="10" s="1"/>
  <c r="J40" i="10" s="1"/>
  <c r="J43" i="10" s="1"/>
  <c r="K40" i="10" s="1"/>
  <c r="K43" i="10" s="1"/>
  <c r="C52" i="8"/>
  <c r="C40" i="8"/>
  <c r="K27" i="10"/>
  <c r="J27" i="10"/>
  <c r="I27" i="10"/>
  <c r="H27" i="10"/>
  <c r="G27" i="10"/>
  <c r="H20" i="10"/>
  <c r="G14" i="10"/>
  <c r="G20" i="10" s="1"/>
  <c r="G35" i="10" l="1"/>
  <c r="H35" i="10"/>
  <c r="I20" i="10"/>
  <c r="I28" i="10" s="1"/>
  <c r="I34" i="10" s="1"/>
  <c r="I35" i="10" s="1"/>
  <c r="J20" i="10"/>
  <c r="J28" i="10" s="1"/>
  <c r="J34" i="10" s="1"/>
  <c r="J35" i="10" s="1"/>
  <c r="F11" i="3"/>
  <c r="K20" i="10"/>
  <c r="K28" i="10" s="1"/>
  <c r="K34" i="10" s="1"/>
  <c r="K35" i="10" s="1"/>
</calcChain>
</file>

<file path=xl/sharedStrings.xml><?xml version="1.0" encoding="utf-8"?>
<sst xmlns="http://schemas.openxmlformats.org/spreadsheetml/2006/main" count="361" uniqueCount="179">
  <si>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</si>
  <si>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</si>
  <si>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</si>
  <si>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</si>
  <si>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</si>
  <si>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</si>
  <si>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</si>
  <si>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</si>
  <si>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</si>
  <si>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</si>
  <si>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</si>
  <si>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</si>
  <si>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</si>
  <si>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</si>
  <si>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</si>
  <si>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</si>
  <si>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</si>
  <si>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</si>
  <si>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</si>
  <si>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</si>
  <si>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</si>
  <si>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</si>
  <si>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</si>
  <si>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</si>
  <si>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</si>
  <si>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</si>
  <si>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</si>
  <si>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</si>
  <si>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</si>
  <si>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</si>
  <si>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</si>
  <si>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</si>
  <si>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</si>
  <si>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</si>
  <si>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</si>
  <si>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</si>
  <si>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</si>
  <si>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</si>
  <si>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</si>
  <si>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</si>
  <si>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</si>
  <si>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</si>
  <si>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</si>
  <si>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</si>
  <si>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</si>
  <si>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</si>
  <si>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</si>
  <si>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</si>
  <si>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</si>
  <si>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</si>
  <si>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</si>
  <si>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</si>
  <si>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</si>
  <si>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</si>
  <si>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</si>
  <si>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</si>
  <si>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</si>
  <si>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</si>
  <si>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</si>
  <si>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</si>
  <si>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</si>
  <si>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</si>
  <si>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</si>
  <si>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</si>
  <si>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</si>
  <si>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</si>
  <si>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</si>
  <si>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</si>
  <si>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</si>
  <si>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temeljem prijenosa EU sredstava</t>
  </si>
  <si>
    <t>Prihodi od administrativnih pristojbi i po posebnim propisima</t>
  </si>
  <si>
    <t>Prihodi po posebnim propisima</t>
  </si>
  <si>
    <t>Prihodi od donacija</t>
  </si>
  <si>
    <t>Donacije od pravnih i fizičkih osoba izvan općeg proračuna</t>
  </si>
  <si>
    <t>Prihodi od imovine</t>
  </si>
  <si>
    <t xml:space="preserve">  11 Opći prihodi i primici EU projekt</t>
  </si>
  <si>
    <t xml:space="preserve">3 Vlastiti prihodi </t>
  </si>
  <si>
    <t xml:space="preserve">32 Vlastiti prihodi proračunskih korisnika </t>
  </si>
  <si>
    <t>32 Vlastiti prihodi proračunskih korisnika EU</t>
  </si>
  <si>
    <t xml:space="preserve">  55 Pomoći Županije</t>
  </si>
  <si>
    <t xml:space="preserve">  55 Pomoći Općina Kaštela </t>
  </si>
  <si>
    <t xml:space="preserve">  55 Pomoći ministarstva - Program Predškola</t>
  </si>
  <si>
    <t xml:space="preserve">   55 Pomoći ministarstva - Program Darovita djeca</t>
  </si>
  <si>
    <t xml:space="preserve">   55 Pomoći ministarstva - Program djece sa teškoćama (posebna skupina, integracija)</t>
  </si>
  <si>
    <t xml:space="preserve">  54 Pomoći EU sredstva - "Dječji vrtić Trogir - partner obitelji 2"</t>
  </si>
  <si>
    <t>44 Ostali prihodi za posebne namjene proračunskih korisnika - uplata roditelja</t>
  </si>
  <si>
    <t>44 Ostali prihodi za posebne namjene proračunskih korisnika -HZZ</t>
  </si>
  <si>
    <t>6 Donacije</t>
  </si>
  <si>
    <t>62 Donacije trgovačkih društava</t>
  </si>
  <si>
    <t xml:space="preserve">  11 Opći prihodi i primici HZZ</t>
  </si>
  <si>
    <t>Financijski rashodi</t>
  </si>
  <si>
    <t>09 Obrazovanje</t>
  </si>
  <si>
    <t xml:space="preserve">091 Predškolsko i osnovno obrazovanje </t>
  </si>
  <si>
    <t xml:space="preserve">0911 Predškolsko obrazovanje </t>
  </si>
  <si>
    <t xml:space="preserve">096 Dodatne usluge u obrazovanju </t>
  </si>
  <si>
    <t>Izvor</t>
  </si>
  <si>
    <t>Ostale pomoći proračunskih korisnika</t>
  </si>
  <si>
    <t>Vlastiti prihodi</t>
  </si>
  <si>
    <t>Prihodi iz nadležnog proračuna i od HZZO-a temeljem ugovornih obveza</t>
  </si>
  <si>
    <t>Ostali prihodi za posebne namjene (HZZ)</t>
  </si>
  <si>
    <t>Opći prihodi i primici</t>
  </si>
  <si>
    <t>Ostali prihodi za posebne namjene proračunskih korisnika</t>
  </si>
  <si>
    <t>Višak prihoda - pomoći EU</t>
  </si>
  <si>
    <t>Pomoći EU</t>
  </si>
  <si>
    <t>Višak prihoda - prihodi za posebne namjene</t>
  </si>
  <si>
    <t>Ostale pomoći proračunskim korisnicima</t>
  </si>
  <si>
    <t>Donacije trgovačkih društava</t>
  </si>
  <si>
    <t>Plan 2023</t>
  </si>
  <si>
    <t>Projekcija za 2025.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</si>
  <si>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</si>
  <si>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</si>
  <si>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</si>
  <si>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</si>
  <si>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</si>
  <si>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</si>
  <si>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</si>
  <si>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</si>
  <si>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</si>
  <si>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4.4. Prihodi za posebne namjene proračunskih korisnika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</si>
  <si>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</si>
  <si>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</si>
  <si>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</si>
  <si>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</si>
  <si>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</si>
  <si>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</si>
  <si>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</si>
  <si>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</si>
  <si>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</si>
  <si>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</si>
  <si>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</si>
  <si>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</si>
  <si>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EU PROJEKT DJEČJI VRTIĆ TROGIR - PARTNER OBITELJI</t>
  </si>
  <si>
    <t>5.4.Pomoći EU proračunskih korisnika</t>
  </si>
  <si>
    <t>UKUPNO</t>
  </si>
  <si>
    <t>Izvršenje 2022</t>
  </si>
  <si>
    <t xml:space="preserve">Rashodi za nabavu nefinancijske imovine </t>
  </si>
  <si>
    <t>Rashodi za nabavu  proizvedene dugotrajne imovine</t>
  </si>
  <si>
    <t>A100084</t>
  </si>
  <si>
    <t>SUFINANCIRANJE PROGRAMA  DAROVITA DJECA</t>
  </si>
  <si>
    <t>1.1 Opći prihodi i primici</t>
  </si>
  <si>
    <t>T100052</t>
  </si>
  <si>
    <t>Projekcija za  2026.</t>
  </si>
  <si>
    <t>II. POSEBNI DIO</t>
  </si>
  <si>
    <t>5.5 Ostale pomoći proračunskih korisnika (Županija, Općina Kaštela)</t>
  </si>
  <si>
    <t xml:space="preserve">   55 Potpore HZZ-a za zapošljavanje</t>
  </si>
  <si>
    <t xml:space="preserve">   55 Pomoći Županije</t>
  </si>
  <si>
    <t>44 Ostali prihodi za posebne namjene proračunskih korisnika -Potpore HZZ</t>
  </si>
  <si>
    <t>94 Višak prihoda - Prihodi za posebne namjene</t>
  </si>
  <si>
    <t>95 Višak prihoda - Pomoći EU</t>
  </si>
  <si>
    <t>ODRŽAVANJE IMOVINE DOBIVENE NA KORIŠTENJE</t>
  </si>
  <si>
    <t>Višak prihoda - Pomoći EU</t>
  </si>
  <si>
    <t>Višak prihoda - Prihodi po posebnim propisima</t>
  </si>
  <si>
    <t>Višak prihoda poslovanja</t>
  </si>
  <si>
    <t xml:space="preserve">  </t>
  </si>
  <si>
    <t xml:space="preserve">  55 Pomoći ministarstva - Program djece sa teškoćama (posebna skupina, integracija)</t>
  </si>
  <si>
    <t>4.3. Prihodi za posebne namjene  - Fiskalna održivost vrtića</t>
  </si>
  <si>
    <t>9 Višak prihoda</t>
  </si>
  <si>
    <t>Vlastiti izvori</t>
  </si>
  <si>
    <t>Prihodi za posebne namjene -fiskalna održivost vrtića</t>
  </si>
  <si>
    <t>43 Prihodi za posebne namjene - fiskalna održivost vrtića</t>
  </si>
  <si>
    <t>Prihodi za posebne namjene - fiskalna održivost dječjih vrtića</t>
  </si>
  <si>
    <t>Prihodi za posebne namjene-fiskalna održivost vrtića</t>
  </si>
  <si>
    <t xml:space="preserve">Rashodi za nabavu neproizvedene dugotrajne imovine </t>
  </si>
  <si>
    <t>Rashodi za nabavu neproizvedene dugotrajne imovine</t>
  </si>
  <si>
    <t xml:space="preserve">  55 Pomoći ministarstva - Program Darovita djeca</t>
  </si>
  <si>
    <t>Program 1609 UPRAVLJANJE IMOVINOM</t>
  </si>
  <si>
    <t>A100105</t>
  </si>
  <si>
    <t>FINANCIJSKI PLAN DJEČJEG VRTIĆA "TROGIR" ZA 2024.
 I PROJEKCIJA ZA 2025. I 2026. GODINU</t>
  </si>
  <si>
    <t xml:space="preserve"> FINANCIJSKI PLAN DJEČJEG VRTIĆA "TROGIR" ZA 2024.
 I PROJEKCIJA ZA 2025. I 2026. GODINU</t>
  </si>
  <si>
    <t>4.3. Ostali prihodi za posebne namjene  - Fiskalna održivost vrtića</t>
  </si>
  <si>
    <t>9.4. Višak prihoda</t>
  </si>
  <si>
    <t>Članak 1.</t>
  </si>
  <si>
    <t>Financijski plan Dječjeg vrtića Trogir za 2024. godinu i projekcije za 2025. i 2026. godinu sastoji se od:</t>
  </si>
  <si>
    <t>Članak 2.</t>
  </si>
  <si>
    <t xml:space="preserve">Prihodi i rashodi te primici i izdaci po ekonomskoj klasifikaciji i izvorima financiranja, te rashodi po funkcijskoj klasifikaciji utvrđuju se u Računu prihoda i rashoda i Računu financiranja u financijskom planu za 2024.godinu i projekcijama za 2025.i 2026.godinu, kako slijedi: </t>
  </si>
  <si>
    <t>Članak  3.</t>
  </si>
  <si>
    <t>U posebnom dijelu Proračuna rashodi i izdaci iskazani su po organizacijskoj klasifikaciji, izvorima financiranja i ekonomskoj klasifikaciji  na razini skupine, raspoređeni u programe koji se sastoje od aktivnosti i projekata.</t>
  </si>
  <si>
    <t xml:space="preserve">Temeljem odredbi članka 38. Zakona o proračunu (NN BR. 144/21 i na temelju članka 29. Statuta Dječjeg vrtića "Trogir" , Upravno vijeće Dječjeg vrtića "Trogir" na 41. sjednici  održanoj dana 18. prosinca 2023. godine donosi </t>
  </si>
  <si>
    <t xml:space="preserve"> FINANCIJSKI PLAN DJEČJEG VRTIĆA "TROGIR" ZA 2024. 
 I PROJEKCIJU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</si>
</sst>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n"/>
    <numFmt numFmtId="165" formatCode="#,##0.00\ _k_n"/>
    <numFmt numFmtId="166" formatCode="#,##0\ &quot;kn&quot;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50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quotePrefix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vertical="center"/>
    </xf>
    <xf numFmtId="0" fontId="8" fillId="2" borderId="3" xfId="0" quotePrefix="1" applyFont="1" applyFill="1" applyBorder="1" applyAlignment="1">
      <alignment vertical="top"/>
    </xf>
    <xf numFmtId="0" fontId="19" fillId="0" borderId="3" xfId="0" applyFont="1" applyBorder="1" applyAlignment="1">
      <alignment horizontal="left" wrapText="1"/>
    </xf>
    <xf numFmtId="3" fontId="0" fillId="0" borderId="0" xfId="0" applyNumberFormat="1"/>
    <xf numFmtId="3" fontId="6" fillId="2" borderId="4" xfId="0" applyNumberFormat="1" applyFont="1" applyFill="1" applyBorder="1" applyAlignment="1">
      <alignment horizontal="center"/>
    </xf>
    <xf numFmtId="164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3" xfId="0" applyFont="1" applyBorder="1"/>
    <xf numFmtId="0" fontId="20" fillId="0" borderId="9" xfId="0" applyFont="1" applyBorder="1" applyAlignment="1">
      <alignment horizontal="left" vertical="center"/>
    </xf>
    <xf numFmtId="0" fontId="20" fillId="0" borderId="3" xfId="0" applyFont="1" applyBorder="1" applyAlignment="1">
      <alignment wrapText="1"/>
    </xf>
    <xf numFmtId="0" fontId="20" fillId="4" borderId="9" xfId="0" applyFont="1" applyFill="1" applyBorder="1" applyAlignment="1">
      <alignment vertical="center"/>
    </xf>
    <xf numFmtId="0" fontId="20" fillId="4" borderId="3" xfId="0" applyFont="1" applyFill="1" applyBorder="1" applyAlignment="1">
      <alignment wrapText="1"/>
    </xf>
    <xf numFmtId="16" fontId="20" fillId="7" borderId="9" xfId="0" applyNumberFormat="1" applyFont="1" applyFill="1" applyBorder="1"/>
    <xf numFmtId="0" fontId="20" fillId="7" borderId="3" xfId="0" applyFont="1" applyFill="1" applyBorder="1"/>
    <xf numFmtId="0" fontId="13" fillId="0" borderId="9" xfId="0" applyFont="1" applyBorder="1" applyAlignment="1">
      <alignment horizontal="center"/>
    </xf>
    <xf numFmtId="0" fontId="20" fillId="7" borderId="9" xfId="0" applyFont="1" applyFill="1" applyBorder="1"/>
    <xf numFmtId="0" fontId="20" fillId="7" borderId="3" xfId="0" applyFont="1" applyFill="1" applyBorder="1" applyAlignment="1">
      <alignment wrapText="1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20" fillId="7" borderId="9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20" fillId="7" borderId="9" xfId="0" applyFont="1" applyFill="1" applyBorder="1" applyAlignment="1">
      <alignment horizontal="left" vertical="center"/>
    </xf>
    <xf numFmtId="0" fontId="20" fillId="8" borderId="9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wrapText="1"/>
    </xf>
    <xf numFmtId="0" fontId="20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 vertical="center"/>
    </xf>
    <xf numFmtId="164" fontId="20" fillId="4" borderId="3" xfId="0" applyNumberFormat="1" applyFont="1" applyFill="1" applyBorder="1" applyAlignment="1">
      <alignment horizontal="center" vertical="center"/>
    </xf>
    <xf numFmtId="164" fontId="20" fillId="7" borderId="3" xfId="0" applyNumberFormat="1" applyFont="1" applyFill="1" applyBorder="1" applyAlignment="1">
      <alignment horizontal="center"/>
    </xf>
    <xf numFmtId="165" fontId="20" fillId="7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/>
    </xf>
    <xf numFmtId="164" fontId="20" fillId="7" borderId="3" xfId="0" applyNumberFormat="1" applyFont="1" applyFill="1" applyBorder="1" applyAlignment="1">
      <alignment horizontal="center" vertical="center" wrapText="1"/>
    </xf>
    <xf numFmtId="164" fontId="20" fillId="7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/>
    </xf>
    <xf numFmtId="164" fontId="13" fillId="7" borderId="3" xfId="0" applyNumberFormat="1" applyFont="1" applyFill="1" applyBorder="1" applyAlignment="1">
      <alignment horizontal="center" vertical="center"/>
    </xf>
    <xf numFmtId="164" fontId="20" fillId="8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 wrapText="1"/>
    </xf>
    <xf numFmtId="164" fontId="20" fillId="8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wrapText="1"/>
    </xf>
    <xf numFmtId="0" fontId="22" fillId="0" borderId="9" xfId="0" applyFont="1" applyBorder="1" applyAlignment="1">
      <alignment horizontal="center"/>
    </xf>
    <xf numFmtId="0" fontId="22" fillId="0" borderId="3" xfId="0" applyFont="1" applyBorder="1"/>
    <xf numFmtId="164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164" fontId="23" fillId="2" borderId="3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/>
    </xf>
    <xf numFmtId="164" fontId="22" fillId="0" borderId="3" xfId="0" applyNumberFormat="1" applyFont="1" applyBorder="1" applyAlignment="1">
      <alignment horizontal="center" vertical="center" wrapText="1"/>
    </xf>
    <xf numFmtId="164" fontId="13" fillId="7" borderId="3" xfId="0" applyNumberFormat="1" applyFont="1" applyFill="1" applyBorder="1" applyAlignment="1">
      <alignment horizontal="center" vertical="center" wrapText="1"/>
    </xf>
    <xf numFmtId="164" fontId="22" fillId="7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164" fontId="20" fillId="7" borderId="3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22" fillId="7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wrapText="1"/>
    </xf>
    <xf numFmtId="164" fontId="27" fillId="0" borderId="4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/>
    </xf>
    <xf numFmtId="3" fontId="28" fillId="2" borderId="4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28" fillId="2" borderId="4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164" fontId="28" fillId="2" borderId="3" xfId="0" applyNumberFormat="1" applyFont="1" applyFill="1" applyBorder="1" applyAlignment="1">
      <alignment horizontal="center" vertical="center" wrapText="1"/>
    </xf>
    <xf numFmtId="3" fontId="28" fillId="6" borderId="4" xfId="0" applyNumberFormat="1" applyFont="1" applyFill="1" applyBorder="1" applyAlignment="1">
      <alignment horizontal="center" vertical="center" wrapText="1"/>
    </xf>
    <xf numFmtId="164" fontId="27" fillId="6" borderId="3" xfId="0" applyNumberFormat="1" applyFont="1" applyFill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 wrapText="1"/>
    </xf>
    <xf numFmtId="166" fontId="29" fillId="0" borderId="3" xfId="0" applyNumberFormat="1" applyFont="1" applyBorder="1" applyAlignment="1">
      <alignment horizontal="center" vertical="center" wrapText="1"/>
    </xf>
    <xf numFmtId="3" fontId="27" fillId="2" borderId="4" xfId="0" applyNumberFormat="1" applyFont="1" applyFill="1" applyBorder="1" applyAlignment="1">
      <alignment horizontal="center" vertical="center" wrapText="1"/>
    </xf>
    <xf numFmtId="3" fontId="28" fillId="6" borderId="3" xfId="0" applyNumberFormat="1" applyFont="1" applyFill="1" applyBorder="1" applyAlignment="1">
      <alignment horizontal="center" vertical="center" wrapText="1"/>
    </xf>
    <xf numFmtId="164" fontId="28" fillId="2" borderId="4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64" fontId="29" fillId="6" borderId="3" xfId="0" applyNumberFormat="1" applyFont="1" applyFill="1" applyBorder="1" applyAlignment="1">
      <alignment horizontal="center" vertical="center" wrapText="1"/>
    </xf>
    <xf numFmtId="164" fontId="30" fillId="6" borderId="3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164" fontId="27" fillId="4" borderId="3" xfId="0" applyNumberFormat="1" applyFont="1" applyFill="1" applyBorder="1" applyAlignment="1">
      <alignment horizontal="center" vertical="center" wrapText="1"/>
    </xf>
    <xf numFmtId="3" fontId="27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wrapText="1"/>
    </xf>
    <xf numFmtId="0" fontId="30" fillId="4" borderId="3" xfId="0" applyFont="1" applyFill="1" applyBorder="1" applyAlignment="1">
      <alignment horizontal="center" vertical="center" wrapText="1"/>
    </xf>
    <xf numFmtId="164" fontId="30" fillId="4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164" fontId="27" fillId="2" borderId="3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vertical="center"/>
    </xf>
    <xf numFmtId="3" fontId="28" fillId="2" borderId="4" xfId="0" applyNumberFormat="1" applyFont="1" applyFill="1" applyBorder="1" applyAlignment="1">
      <alignment horizontal="right" vertical="center" wrapText="1"/>
    </xf>
    <xf numFmtId="0" fontId="33" fillId="2" borderId="3" xfId="0" quotePrefix="1" applyFont="1" applyFill="1" applyBorder="1" applyAlignment="1">
      <alignment horizontal="left" vertical="center"/>
    </xf>
    <xf numFmtId="0" fontId="33" fillId="2" borderId="3" xfId="0" quotePrefix="1" applyFont="1" applyFill="1" applyBorder="1" applyAlignment="1">
      <alignment horizontal="left" vertical="center" wrapText="1"/>
    </xf>
    <xf numFmtId="164" fontId="29" fillId="2" borderId="3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left" wrapText="1"/>
    </xf>
    <xf numFmtId="0" fontId="29" fillId="4" borderId="3" xfId="0" applyFont="1" applyFill="1" applyBorder="1" applyAlignment="1">
      <alignment horizontal="center" vertical="center" wrapText="1"/>
    </xf>
    <xf numFmtId="164" fontId="29" fillId="4" borderId="3" xfId="0" applyNumberFormat="1" applyFont="1" applyFill="1" applyBorder="1" applyAlignment="1">
      <alignment horizontal="center" vertical="center" wrapText="1"/>
    </xf>
    <xf numFmtId="0" fontId="33" fillId="2" borderId="3" xfId="0" quotePrefix="1" applyFont="1" applyFill="1" applyBorder="1" applyAlignment="1">
      <alignment vertical="top"/>
    </xf>
    <xf numFmtId="0" fontId="31" fillId="4" borderId="3" xfId="0" quotePrefix="1" applyFont="1" applyFill="1" applyBorder="1" applyAlignment="1">
      <alignment horizontal="left" vertical="center"/>
    </xf>
    <xf numFmtId="3" fontId="34" fillId="4" borderId="4" xfId="0" applyNumberFormat="1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 wrapText="1"/>
    </xf>
    <xf numFmtId="3" fontId="32" fillId="2" borderId="4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left" vertical="center" wrapText="1"/>
    </xf>
    <xf numFmtId="3" fontId="27" fillId="6" borderId="4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9" fillId="0" borderId="3" xfId="0" applyFont="1" applyBorder="1"/>
    <xf numFmtId="164" fontId="29" fillId="0" borderId="3" xfId="0" applyNumberFormat="1" applyFont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164" fontId="22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164" fontId="28" fillId="0" borderId="3" xfId="0" applyNumberFormat="1" applyFont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left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164" fontId="28" fillId="5" borderId="3" xfId="0" applyNumberFormat="1" applyFont="1" applyFill="1" applyBorder="1" applyAlignment="1">
      <alignment horizontal="center" vertical="center" wrapText="1"/>
    </xf>
    <xf numFmtId="3" fontId="28" fillId="5" borderId="3" xfId="0" applyNumberFormat="1" applyFont="1" applyFill="1" applyBorder="1" applyAlignment="1">
      <alignment horizontal="center" vertical="center" wrapText="1"/>
    </xf>
    <xf numFmtId="0" fontId="35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center" vertical="center"/>
    </xf>
    <xf numFmtId="0" fontId="35" fillId="2" borderId="3" xfId="0" quotePrefix="1" applyFont="1" applyFill="1" applyBorder="1" applyAlignment="1">
      <alignment horizontal="center" vertical="center"/>
    </xf>
    <xf numFmtId="0" fontId="31" fillId="6" borderId="3" xfId="0" quotePrefix="1" applyFont="1" applyFill="1" applyBorder="1" applyAlignment="1">
      <alignment horizontal="left" vertical="center"/>
    </xf>
    <xf numFmtId="0" fontId="31" fillId="6" borderId="3" xfId="0" quotePrefix="1" applyFont="1" applyFill="1" applyBorder="1" applyAlignment="1">
      <alignment horizontal="center" vertical="center"/>
    </xf>
    <xf numFmtId="0" fontId="35" fillId="6" borderId="3" xfId="0" quotePrefix="1" applyFont="1" applyFill="1" applyBorder="1" applyAlignment="1">
      <alignment horizontal="center" vertical="center"/>
    </xf>
    <xf numFmtId="3" fontId="27" fillId="6" borderId="3" xfId="0" applyNumberFormat="1" applyFont="1" applyFill="1" applyBorder="1" applyAlignment="1">
      <alignment horizontal="center" vertical="center" wrapText="1"/>
    </xf>
    <xf numFmtId="0" fontId="35" fillId="6" borderId="3" xfId="0" quotePrefix="1" applyFont="1" applyFill="1" applyBorder="1" applyAlignment="1">
      <alignment horizontal="left" vertical="center"/>
    </xf>
    <xf numFmtId="0" fontId="33" fillId="6" borderId="3" xfId="0" quotePrefix="1" applyFont="1" applyFill="1" applyBorder="1" applyAlignment="1">
      <alignment horizontal="left" vertical="center" wrapText="1"/>
    </xf>
    <xf numFmtId="164" fontId="28" fillId="6" borderId="3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1" fillId="2" borderId="3" xfId="0" quotePrefix="1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left" vertical="center" wrapText="1"/>
    </xf>
    <xf numFmtId="0" fontId="31" fillId="6" borderId="3" xfId="0" applyFont="1" applyFill="1" applyBorder="1" applyAlignment="1">
      <alignment horizontal="center" vertical="center" wrapText="1"/>
    </xf>
    <xf numFmtId="164" fontId="27" fillId="6" borderId="4" xfId="0" applyNumberFormat="1" applyFont="1" applyFill="1" applyBorder="1" applyAlignment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0" fontId="7" fillId="6" borderId="3" xfId="0" quotePrefix="1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/>
    </xf>
    <xf numFmtId="0" fontId="36" fillId="0" borderId="3" xfId="0" applyFont="1" applyBorder="1"/>
    <xf numFmtId="0" fontId="36" fillId="0" borderId="3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164" fontId="29" fillId="0" borderId="3" xfId="0" applyNumberFormat="1" applyFont="1" applyBorder="1" applyAlignment="1">
      <alignment horizontal="center"/>
    </xf>
    <xf numFmtId="164" fontId="28" fillId="0" borderId="3" xfId="0" applyNumberFormat="1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/>
    </xf>
    <xf numFmtId="0" fontId="9" fillId="4" borderId="3" xfId="0" quotePrefix="1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29" fillId="0" borderId="10" xfId="0" applyFont="1" applyBorder="1"/>
    <xf numFmtId="0" fontId="29" fillId="0" borderId="10" xfId="0" applyFont="1" applyBorder="1" applyAlignment="1">
      <alignment vertical="center" wrapText="1"/>
    </xf>
    <xf numFmtId="164" fontId="29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 wrapText="1"/>
    </xf>
    <xf numFmtId="0" fontId="9" fillId="6" borderId="3" xfId="0" quotePrefix="1" applyFont="1" applyFill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left" wrapText="1"/>
    </xf>
    <xf numFmtId="0" fontId="29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38" fillId="0" borderId="3" xfId="0" applyFont="1" applyBorder="1" applyAlignment="1">
      <alignment wrapText="1"/>
    </xf>
    <xf numFmtId="0" fontId="38" fillId="0" borderId="3" xfId="0" applyFont="1" applyBorder="1"/>
    <xf numFmtId="164" fontId="27" fillId="2" borderId="4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" fontId="20" fillId="7" borderId="9" xfId="0" applyNumberFormat="1" applyFont="1" applyFill="1" applyBorder="1" applyAlignment="1">
      <alignment horizontal="left" vertical="center"/>
    </xf>
    <xf numFmtId="0" fontId="7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left" vertical="center" wrapText="1"/>
    </xf>
    <xf numFmtId="0" fontId="31" fillId="7" borderId="3" xfId="0" applyFont="1" applyFill="1" applyBorder="1" applyAlignment="1">
      <alignment horizontal="center" vertical="center" wrapText="1"/>
    </xf>
    <xf numFmtId="3" fontId="27" fillId="7" borderId="4" xfId="0" applyNumberFormat="1" applyFont="1" applyFill="1" applyBorder="1" applyAlignment="1">
      <alignment horizontal="center" vertical="center" wrapText="1"/>
    </xf>
    <xf numFmtId="164" fontId="27" fillId="7" borderId="3" xfId="0" applyNumberFormat="1" applyFont="1" applyFill="1" applyBorder="1" applyAlignment="1">
      <alignment horizontal="center" vertical="center" wrapText="1"/>
    </xf>
    <xf numFmtId="3" fontId="27" fillId="7" borderId="3" xfId="0" applyNumberFormat="1" applyFont="1" applyFill="1" applyBorder="1" applyAlignment="1">
      <alignment horizontal="center" vertical="center" wrapText="1"/>
    </xf>
    <xf numFmtId="0" fontId="35" fillId="7" borderId="3" xfId="0" quotePrefix="1" applyFont="1" applyFill="1" applyBorder="1" applyAlignment="1">
      <alignment horizontal="left" vertical="center"/>
    </xf>
    <xf numFmtId="0" fontId="31" fillId="7" borderId="3" xfId="0" quotePrefix="1" applyFont="1" applyFill="1" applyBorder="1" applyAlignment="1">
      <alignment horizontal="center" vertical="center"/>
    </xf>
    <xf numFmtId="0" fontId="9" fillId="7" borderId="3" xfId="0" quotePrefix="1" applyFont="1" applyFill="1" applyBorder="1" applyAlignment="1">
      <alignment horizontal="left" vertical="center" wrapText="1"/>
    </xf>
    <xf numFmtId="0" fontId="31" fillId="7" borderId="3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164" fontId="27" fillId="7" borderId="3" xfId="0" applyNumberFormat="1" applyFont="1" applyFill="1" applyBorder="1" applyAlignment="1">
      <alignment horizontal="center"/>
    </xf>
    <xf numFmtId="164" fontId="9" fillId="7" borderId="4" xfId="0" applyNumberFormat="1" applyFont="1" applyFill="1" applyBorder="1" applyAlignment="1">
      <alignment horizontal="center" vertical="center"/>
    </xf>
    <xf numFmtId="164" fontId="9" fillId="7" borderId="3" xfId="0" applyNumberFormat="1" applyFont="1" applyFill="1" applyBorder="1" applyAlignment="1">
      <alignment horizontal="center" vertical="center"/>
    </xf>
    <xf numFmtId="164" fontId="31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0" fillId="7" borderId="9" xfId="0" applyFont="1" applyFill="1" applyBorder="1" applyAlignment="1">
      <alignment horizontal="left"/>
    </xf>
    <xf numFmtId="0" fontId="0" fillId="0" borderId="3" xfId="0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center" vertical="center"/>
    </xf>
    <xf numFmtId="164" fontId="13" fillId="7" borderId="3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40" fillId="0" borderId="0" xfId="1" applyFont="1" applyAlignment="1">
      <alignment horizontal="center" vertical="top" wrapText="1"/>
    </xf>
    <xf numFmtId="0" fontId="40" fillId="0" borderId="0" xfId="1" applyFont="1" applyAlignment="1">
      <alignment vertical="top"/>
    </xf>
    <xf numFmtId="0" fontId="14" fillId="0" borderId="0" xfId="1" applyFont="1"/>
    <xf numFmtId="0" fontId="20" fillId="4" borderId="9" xfId="0" applyFont="1" applyFill="1" applyBorder="1" applyAlignment="1">
      <alignment horizontal="left" vertical="center" wrapText="1"/>
    </xf>
    <xf numFmtId="0" fontId="40" fillId="0" borderId="0" xfId="2" applyFont="1" applyAlignment="1">
      <alignment horizontal="center" wrapText="1"/>
    </xf>
    <xf numFmtId="0" fontId="40" fillId="0" borderId="0" xfId="2" applyFont="1" applyAlignment="1">
      <alignment wrapText="1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0" fillId="4" borderId="11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left"/>
    </xf>
    <xf numFmtId="0" fontId="40" fillId="0" borderId="0" xfId="2" applyFont="1" applyAlignment="1">
      <alignment horizontal="center" wrapText="1"/>
    </xf>
  </cellXfs>
  <cellStyles count="3">
    <cellStyle name="Normalno" xfId="0" builtinId="0"/>
    <cellStyle name="Normalno 2" xfId="1" xr:uid="{FC2A6317-4804-49B5-89B6-44B981DE608B}"/>
    <cellStyle name="Normalno 3" xfId="2" xr:uid="{820AA7BF-3A0D-4B53-9AC7-D49913C2B1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view="pageLayout" topLeftCell="A28" zoomScaleNormal="100" workbookViewId="0">
      <selection activeCell="B3" sqref="B3:K3"/>
    </sheetView>
  </sheetViews>
  <sheetFormatPr defaultRowHeight="15" x14ac:dyDescent="0.25"/>
  <cols>
    <col min="6" max="6" width="11.5703125" customWidth="1"/>
    <col min="7" max="7" width="17.28515625" customWidth="1"/>
    <col min="8" max="8" width="15.85546875" customWidth="1"/>
    <col min="9" max="9" width="15.5703125" customWidth="1"/>
    <col min="10" max="10" width="14.85546875" customWidth="1"/>
    <col min="11" max="11" width="25.28515625" customWidth="1"/>
  </cols>
  <sheetData>
    <row r="1" spans="1:13" ht="42" customHeight="1" x14ac:dyDescent="0.25">
      <c r="A1" s="306"/>
      <c r="B1" s="316" t="s">
        <v>177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3" ht="15.75" customHeight="1" x14ac:dyDescent="0.25">
      <c r="A2" s="306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3" ht="42" customHeight="1" x14ac:dyDescent="0.25">
      <c r="B3" s="320" t="s">
        <v>178</v>
      </c>
      <c r="C3" s="320"/>
      <c r="D3" s="320"/>
      <c r="E3" s="320"/>
      <c r="F3" s="320"/>
      <c r="G3" s="320"/>
      <c r="H3" s="320"/>
      <c r="I3" s="320"/>
      <c r="J3" s="320"/>
      <c r="K3" s="320"/>
    </row>
    <row r="4" spans="1:13" ht="18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5.75" x14ac:dyDescent="0.25">
      <c r="B5" s="320" t="s">
        <v>16</v>
      </c>
      <c r="C5" s="320"/>
      <c r="D5" s="320"/>
      <c r="E5" s="320"/>
      <c r="F5" s="320"/>
      <c r="G5" s="320"/>
      <c r="H5" s="320"/>
      <c r="I5" s="320"/>
      <c r="J5" s="321"/>
      <c r="K5" s="321"/>
    </row>
    <row r="6" spans="1:13" ht="18" x14ac:dyDescent="0.25">
      <c r="B6" s="2"/>
      <c r="C6" s="2"/>
      <c r="D6" s="2"/>
      <c r="E6" s="2"/>
      <c r="F6" s="2"/>
      <c r="G6" s="2"/>
      <c r="H6" s="2"/>
      <c r="I6" s="2"/>
      <c r="J6" s="3"/>
      <c r="K6" s="3"/>
    </row>
    <row r="7" spans="1:13" ht="15.75" x14ac:dyDescent="0.25">
      <c r="B7" s="320" t="s">
        <v>21</v>
      </c>
      <c r="C7" s="322"/>
      <c r="D7" s="322"/>
      <c r="E7" s="322"/>
      <c r="F7" s="322"/>
      <c r="G7" s="322"/>
      <c r="H7" s="322"/>
      <c r="I7" s="322"/>
      <c r="J7" s="322"/>
      <c r="K7" s="322"/>
      <c r="M7" s="53"/>
    </row>
    <row r="8" spans="1:13" ht="15.75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M8" s="53"/>
    </row>
    <row r="9" spans="1:13" ht="15.75" x14ac:dyDescent="0.25">
      <c r="B9" s="317" t="s">
        <v>171</v>
      </c>
      <c r="C9" s="317"/>
      <c r="D9" s="317"/>
      <c r="E9" s="317"/>
      <c r="F9" s="317"/>
      <c r="G9" s="317"/>
      <c r="H9" s="317"/>
      <c r="I9" s="317"/>
      <c r="J9" s="317"/>
      <c r="K9" s="317"/>
      <c r="M9" s="53"/>
    </row>
    <row r="10" spans="1:13" ht="15.75" x14ac:dyDescent="0.25">
      <c r="B10" s="29"/>
      <c r="C10" s="30"/>
      <c r="D10" s="30"/>
      <c r="E10" s="30"/>
      <c r="F10" s="30"/>
      <c r="G10" s="30"/>
      <c r="H10" s="307"/>
      <c r="I10" s="30"/>
      <c r="J10" s="30"/>
      <c r="K10" s="30"/>
      <c r="M10" s="53"/>
    </row>
    <row r="11" spans="1:13" ht="15" customHeight="1" x14ac:dyDescent="0.25">
      <c r="B11" s="330" t="s">
        <v>172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</row>
    <row r="12" spans="1:13" ht="15" customHeight="1" x14ac:dyDescent="0.25"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</row>
    <row r="13" spans="1:13" ht="38.25" x14ac:dyDescent="0.25">
      <c r="B13" s="16"/>
      <c r="C13" s="17"/>
      <c r="D13" s="17"/>
      <c r="E13" s="18"/>
      <c r="F13" s="19"/>
      <c r="G13" s="1" t="s">
        <v>32</v>
      </c>
      <c r="H13" s="1" t="s">
        <v>30</v>
      </c>
      <c r="I13" s="1" t="s">
        <v>40</v>
      </c>
      <c r="J13" s="1" t="s">
        <v>41</v>
      </c>
      <c r="K13" s="1" t="s">
        <v>42</v>
      </c>
    </row>
    <row r="14" spans="1:13" x14ac:dyDescent="0.25">
      <c r="B14" s="323" t="s">
        <v>0</v>
      </c>
      <c r="C14" s="324"/>
      <c r="D14" s="324"/>
      <c r="E14" s="324"/>
      <c r="F14" s="325"/>
      <c r="G14" s="20">
        <f>G15+G16</f>
        <v>1452011</v>
      </c>
      <c r="H14" s="20">
        <v>1757394</v>
      </c>
      <c r="I14" s="20">
        <v>1871280</v>
      </c>
      <c r="J14" s="20">
        <v>1886430</v>
      </c>
      <c r="K14" s="20">
        <v>1894430</v>
      </c>
    </row>
    <row r="15" spans="1:13" x14ac:dyDescent="0.25">
      <c r="B15" s="326" t="s">
        <v>34</v>
      </c>
      <c r="C15" s="327"/>
      <c r="D15" s="327"/>
      <c r="E15" s="327"/>
      <c r="F15" s="319"/>
      <c r="G15" s="21">
        <v>1452011</v>
      </c>
      <c r="H15" s="21">
        <v>1757394</v>
      </c>
      <c r="I15" s="21">
        <v>1821280</v>
      </c>
      <c r="J15" s="21">
        <v>1886430</v>
      </c>
      <c r="K15" s="21">
        <v>1894430</v>
      </c>
    </row>
    <row r="16" spans="1:13" x14ac:dyDescent="0.25">
      <c r="B16" s="318" t="s">
        <v>35</v>
      </c>
      <c r="C16" s="319"/>
      <c r="D16" s="319"/>
      <c r="E16" s="319"/>
      <c r="F16" s="319"/>
      <c r="G16" s="21">
        <v>0</v>
      </c>
      <c r="H16" s="21"/>
      <c r="I16" s="21"/>
      <c r="J16" s="21"/>
      <c r="K16" s="21"/>
    </row>
    <row r="17" spans="2:13" x14ac:dyDescent="0.25">
      <c r="B17" s="23" t="s">
        <v>1</v>
      </c>
      <c r="C17" s="31"/>
      <c r="D17" s="31"/>
      <c r="E17" s="31"/>
      <c r="F17" s="31"/>
      <c r="G17" s="20">
        <v>1437609</v>
      </c>
      <c r="H17" s="20">
        <v>1795150</v>
      </c>
      <c r="I17" s="20">
        <v>1878280</v>
      </c>
      <c r="J17" s="20">
        <v>1886430</v>
      </c>
      <c r="K17" s="20">
        <v>1894430</v>
      </c>
    </row>
    <row r="18" spans="2:13" x14ac:dyDescent="0.25">
      <c r="B18" s="328" t="s">
        <v>36</v>
      </c>
      <c r="C18" s="327"/>
      <c r="D18" s="327"/>
      <c r="E18" s="327"/>
      <c r="F18" s="327"/>
      <c r="G18" s="21">
        <v>1432308.27</v>
      </c>
      <c r="H18" s="21">
        <v>1771470</v>
      </c>
      <c r="I18" s="21">
        <f>I17-I19</f>
        <v>1815480</v>
      </c>
      <c r="J18" s="21">
        <f>J17-J19</f>
        <v>1852730</v>
      </c>
      <c r="K18" s="21">
        <f>K17-K19</f>
        <v>1860730</v>
      </c>
    </row>
    <row r="19" spans="2:13" x14ac:dyDescent="0.25">
      <c r="B19" s="318" t="s">
        <v>37</v>
      </c>
      <c r="C19" s="319"/>
      <c r="D19" s="319"/>
      <c r="E19" s="319"/>
      <c r="F19" s="319"/>
      <c r="G19" s="21">
        <v>5300.88</v>
      </c>
      <c r="H19" s="21">
        <v>23680</v>
      </c>
      <c r="I19" s="21">
        <v>62800</v>
      </c>
      <c r="J19" s="21">
        <v>33700</v>
      </c>
      <c r="K19" s="32">
        <v>33700</v>
      </c>
    </row>
    <row r="20" spans="2:13" x14ac:dyDescent="0.25">
      <c r="B20" s="329" t="s">
        <v>61</v>
      </c>
      <c r="C20" s="324"/>
      <c r="D20" s="324"/>
      <c r="E20" s="324"/>
      <c r="F20" s="324"/>
      <c r="G20" s="20">
        <f>G14-G17</f>
        <v>14402</v>
      </c>
      <c r="H20" s="20">
        <f t="shared" ref="H20:K20" si="0">H14-H17</f>
        <v>-37756</v>
      </c>
      <c r="I20" s="20">
        <f t="shared" si="0"/>
        <v>-7000</v>
      </c>
      <c r="J20" s="20">
        <f t="shared" si="0"/>
        <v>0</v>
      </c>
      <c r="K20" s="20">
        <f t="shared" si="0"/>
        <v>0</v>
      </c>
    </row>
    <row r="21" spans="2:13" ht="18" x14ac:dyDescent="0.25">
      <c r="B21" s="2"/>
      <c r="C21" s="12"/>
      <c r="D21" s="12"/>
      <c r="E21" s="12"/>
      <c r="F21" s="12"/>
      <c r="G21" s="12"/>
      <c r="H21" s="12"/>
      <c r="I21" s="13"/>
      <c r="J21" s="13"/>
      <c r="K21" s="13"/>
    </row>
    <row r="22" spans="2:13" ht="15.75" x14ac:dyDescent="0.25">
      <c r="B22" s="320" t="s">
        <v>22</v>
      </c>
      <c r="C22" s="322"/>
      <c r="D22" s="322"/>
      <c r="E22" s="322"/>
      <c r="F22" s="322"/>
      <c r="G22" s="322"/>
      <c r="H22" s="322"/>
      <c r="I22" s="322"/>
      <c r="J22" s="322"/>
      <c r="K22" s="322"/>
    </row>
    <row r="23" spans="2:13" ht="18" x14ac:dyDescent="0.25">
      <c r="B23" s="2"/>
      <c r="C23" s="12"/>
      <c r="D23" s="12"/>
      <c r="E23" s="12"/>
      <c r="F23" s="12"/>
      <c r="G23" s="12"/>
      <c r="H23" s="12"/>
      <c r="I23" s="13"/>
      <c r="J23" s="13"/>
      <c r="K23" s="13"/>
    </row>
    <row r="24" spans="2:13" ht="38.25" x14ac:dyDescent="0.25">
      <c r="B24" s="16"/>
      <c r="C24" s="17"/>
      <c r="D24" s="17"/>
      <c r="E24" s="18"/>
      <c r="F24" s="19"/>
      <c r="G24" s="1" t="s">
        <v>32</v>
      </c>
      <c r="H24" s="1" t="s">
        <v>30</v>
      </c>
      <c r="I24" s="1" t="s">
        <v>40</v>
      </c>
      <c r="J24" s="1" t="s">
        <v>41</v>
      </c>
      <c r="K24" s="1" t="s">
        <v>42</v>
      </c>
    </row>
    <row r="25" spans="2:13" x14ac:dyDescent="0.25">
      <c r="B25" s="318" t="s">
        <v>38</v>
      </c>
      <c r="C25" s="319"/>
      <c r="D25" s="319"/>
      <c r="E25" s="319"/>
      <c r="F25" s="319"/>
      <c r="G25" s="21"/>
      <c r="H25" s="21"/>
      <c r="I25" s="21"/>
      <c r="J25" s="21"/>
      <c r="K25" s="32"/>
    </row>
    <row r="26" spans="2:13" x14ac:dyDescent="0.25">
      <c r="B26" s="318" t="s">
        <v>39</v>
      </c>
      <c r="C26" s="319"/>
      <c r="D26" s="319"/>
      <c r="E26" s="319"/>
      <c r="F26" s="319"/>
      <c r="G26" s="21"/>
      <c r="H26" s="21"/>
      <c r="I26" s="21"/>
      <c r="J26" s="21"/>
      <c r="K26" s="32"/>
    </row>
    <row r="27" spans="2:13" x14ac:dyDescent="0.25">
      <c r="B27" s="329" t="s">
        <v>2</v>
      </c>
      <c r="C27" s="324"/>
      <c r="D27" s="324"/>
      <c r="E27" s="324"/>
      <c r="F27" s="324"/>
      <c r="G27" s="20">
        <f>G25-G26</f>
        <v>0</v>
      </c>
      <c r="H27" s="20">
        <f t="shared" ref="H27:K27" si="1">H25-H26</f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</row>
    <row r="28" spans="2:13" x14ac:dyDescent="0.25">
      <c r="B28" s="329" t="s">
        <v>62</v>
      </c>
      <c r="C28" s="324"/>
      <c r="D28" s="324"/>
      <c r="E28" s="324"/>
      <c r="F28" s="324"/>
      <c r="G28" s="20">
        <v>-14402</v>
      </c>
      <c r="H28" s="20">
        <v>-37756</v>
      </c>
      <c r="I28" s="20">
        <f t="shared" ref="I28:K28" si="2">I20+I27</f>
        <v>-7000</v>
      </c>
      <c r="J28" s="20">
        <f t="shared" si="2"/>
        <v>0</v>
      </c>
      <c r="K28" s="20">
        <f t="shared" si="2"/>
        <v>0</v>
      </c>
    </row>
    <row r="29" spans="2:13" ht="18" x14ac:dyDescent="0.25">
      <c r="B29" s="11"/>
      <c r="C29" s="12"/>
      <c r="D29" s="12"/>
      <c r="E29" s="12"/>
      <c r="F29" s="12"/>
      <c r="G29" s="12"/>
      <c r="H29" s="12"/>
      <c r="I29" s="13"/>
      <c r="J29" s="13"/>
      <c r="K29" s="13"/>
    </row>
    <row r="30" spans="2:13" ht="15.75" x14ac:dyDescent="0.25">
      <c r="B30" s="320" t="s">
        <v>63</v>
      </c>
      <c r="C30" s="322"/>
      <c r="D30" s="322"/>
      <c r="E30" s="322"/>
      <c r="F30" s="322"/>
      <c r="G30" s="322"/>
      <c r="H30" s="322"/>
      <c r="I30" s="322"/>
      <c r="J30" s="322"/>
      <c r="K30" s="322"/>
    </row>
    <row r="31" spans="2:13" ht="15.75" x14ac:dyDescent="0.25">
      <c r="B31" s="29"/>
      <c r="C31" s="30"/>
      <c r="D31" s="30"/>
      <c r="E31" s="30"/>
      <c r="F31" s="30"/>
      <c r="G31" s="30"/>
      <c r="H31" s="30"/>
      <c r="I31" s="30"/>
      <c r="J31" s="30"/>
      <c r="K31" s="30"/>
    </row>
    <row r="32" spans="2:13" ht="38.25" x14ac:dyDescent="0.25">
      <c r="B32" s="16"/>
      <c r="C32" s="17"/>
      <c r="D32" s="17"/>
      <c r="E32" s="18"/>
      <c r="F32" s="19"/>
      <c r="G32" s="1" t="s">
        <v>32</v>
      </c>
      <c r="H32" s="1" t="s">
        <v>30</v>
      </c>
      <c r="I32" s="1" t="s">
        <v>40</v>
      </c>
      <c r="J32" s="1" t="s">
        <v>41</v>
      </c>
      <c r="K32" s="1" t="s">
        <v>42</v>
      </c>
      <c r="M32" s="53"/>
    </row>
    <row r="33" spans="2:11" ht="30" customHeight="1" x14ac:dyDescent="0.25">
      <c r="B33" s="334" t="s">
        <v>64</v>
      </c>
      <c r="C33" s="335"/>
      <c r="D33" s="335"/>
      <c r="E33" s="335"/>
      <c r="F33" s="336"/>
      <c r="G33" s="33">
        <v>24165.31</v>
      </c>
      <c r="H33" s="33">
        <v>37756</v>
      </c>
      <c r="I33" s="33">
        <v>0</v>
      </c>
      <c r="J33" s="33">
        <v>0</v>
      </c>
      <c r="K33" s="34">
        <v>0</v>
      </c>
    </row>
    <row r="34" spans="2:11" ht="16.5" customHeight="1" x14ac:dyDescent="0.25">
      <c r="B34" s="329" t="s">
        <v>65</v>
      </c>
      <c r="C34" s="324"/>
      <c r="D34" s="324"/>
      <c r="E34" s="324"/>
      <c r="F34" s="324"/>
      <c r="G34" s="35">
        <v>0</v>
      </c>
      <c r="H34" s="35">
        <v>7000</v>
      </c>
      <c r="I34" s="35">
        <f t="shared" ref="I34:K34" si="3">I28+I33</f>
        <v>-7000</v>
      </c>
      <c r="J34" s="35">
        <f t="shared" si="3"/>
        <v>0</v>
      </c>
      <c r="K34" s="36">
        <f t="shared" si="3"/>
        <v>0</v>
      </c>
    </row>
    <row r="35" spans="2:11" ht="45" customHeight="1" x14ac:dyDescent="0.25">
      <c r="B35" s="323" t="s">
        <v>66</v>
      </c>
      <c r="C35" s="337"/>
      <c r="D35" s="337"/>
      <c r="E35" s="337"/>
      <c r="F35" s="338"/>
      <c r="G35" s="35">
        <f>G20+G27+G33-G34</f>
        <v>38567.31</v>
      </c>
      <c r="H35" s="35">
        <f t="shared" ref="H35:K35" si="4">H20+H27+H33-H34</f>
        <v>-7000</v>
      </c>
      <c r="I35" s="35">
        <f t="shared" si="4"/>
        <v>0</v>
      </c>
      <c r="J35" s="35">
        <f t="shared" si="4"/>
        <v>0</v>
      </c>
      <c r="K35" s="36">
        <f t="shared" si="4"/>
        <v>0</v>
      </c>
    </row>
    <row r="36" spans="2:11" ht="15.75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</row>
    <row r="37" spans="2:11" ht="15.75" x14ac:dyDescent="0.25">
      <c r="B37" s="339" t="s">
        <v>60</v>
      </c>
      <c r="C37" s="339"/>
      <c r="D37" s="339"/>
      <c r="E37" s="339"/>
      <c r="F37" s="339"/>
      <c r="G37" s="339"/>
      <c r="H37" s="339"/>
      <c r="I37" s="339"/>
      <c r="J37" s="339"/>
      <c r="K37" s="339"/>
    </row>
    <row r="38" spans="2:11" ht="18" x14ac:dyDescent="0.25">
      <c r="B38" s="39"/>
      <c r="C38" s="40"/>
      <c r="D38" s="40"/>
      <c r="E38" s="40"/>
      <c r="F38" s="40"/>
      <c r="G38" s="40"/>
      <c r="H38" s="40"/>
      <c r="I38" s="41"/>
      <c r="J38" s="41"/>
      <c r="K38" s="41"/>
    </row>
    <row r="39" spans="2:11" ht="38.25" x14ac:dyDescent="0.25">
      <c r="B39" s="42"/>
      <c r="C39" s="43"/>
      <c r="D39" s="43"/>
      <c r="E39" s="44"/>
      <c r="F39" s="45"/>
      <c r="G39" s="46" t="s">
        <v>32</v>
      </c>
      <c r="H39" s="46" t="s">
        <v>30</v>
      </c>
      <c r="I39" s="46" t="s">
        <v>40</v>
      </c>
      <c r="J39" s="46" t="s">
        <v>41</v>
      </c>
      <c r="K39" s="46" t="s">
        <v>42</v>
      </c>
    </row>
    <row r="40" spans="2:11" ht="34.5" customHeight="1" x14ac:dyDescent="0.25">
      <c r="B40" s="334" t="s">
        <v>64</v>
      </c>
      <c r="C40" s="335"/>
      <c r="D40" s="335"/>
      <c r="E40" s="335"/>
      <c r="F40" s="336"/>
      <c r="G40" s="33">
        <v>24165</v>
      </c>
      <c r="H40" s="33">
        <v>24165</v>
      </c>
      <c r="I40" s="33">
        <f>H43</f>
        <v>0</v>
      </c>
      <c r="J40" s="33">
        <f>I43</f>
        <v>0</v>
      </c>
      <c r="K40" s="34">
        <f>J43</f>
        <v>0</v>
      </c>
    </row>
    <row r="41" spans="2:11" ht="34.5" customHeight="1" x14ac:dyDescent="0.25">
      <c r="B41" s="334" t="s">
        <v>67</v>
      </c>
      <c r="C41" s="335"/>
      <c r="D41" s="335"/>
      <c r="E41" s="335"/>
      <c r="F41" s="336"/>
      <c r="G41" s="33">
        <v>38567</v>
      </c>
      <c r="H41" s="33">
        <v>37756</v>
      </c>
      <c r="I41" s="33">
        <v>7000</v>
      </c>
      <c r="J41" s="33">
        <v>0</v>
      </c>
      <c r="K41" s="34">
        <v>0</v>
      </c>
    </row>
    <row r="42" spans="2:11" x14ac:dyDescent="0.25">
      <c r="B42" s="334" t="s">
        <v>68</v>
      </c>
      <c r="C42" s="340"/>
      <c r="D42" s="340"/>
      <c r="E42" s="340"/>
      <c r="F42" s="341"/>
      <c r="G42" s="33">
        <v>14402</v>
      </c>
      <c r="H42" s="33">
        <v>13591</v>
      </c>
      <c r="I42" s="33">
        <v>7000</v>
      </c>
      <c r="J42" s="33">
        <v>0</v>
      </c>
      <c r="K42" s="34">
        <v>0</v>
      </c>
    </row>
    <row r="43" spans="2:11" ht="15" customHeight="1" x14ac:dyDescent="0.25">
      <c r="B43" s="329" t="s">
        <v>65</v>
      </c>
      <c r="C43" s="324"/>
      <c r="D43" s="324"/>
      <c r="E43" s="324"/>
      <c r="F43" s="324"/>
      <c r="G43" s="22">
        <v>38567</v>
      </c>
      <c r="H43" s="22">
        <f t="shared" ref="H43:K43" si="5">H40-H41+H42</f>
        <v>0</v>
      </c>
      <c r="I43" s="22">
        <f t="shared" si="5"/>
        <v>0</v>
      </c>
      <c r="J43" s="22">
        <f t="shared" si="5"/>
        <v>0</v>
      </c>
      <c r="K43" s="47">
        <f t="shared" si="5"/>
        <v>0</v>
      </c>
    </row>
    <row r="44" spans="2:11" ht="17.25" customHeight="1" x14ac:dyDescent="0.25"/>
    <row r="45" spans="2:11" ht="29.25" customHeight="1" x14ac:dyDescent="0.25">
      <c r="B45" s="332" t="s">
        <v>33</v>
      </c>
      <c r="C45" s="333"/>
      <c r="D45" s="333"/>
      <c r="E45" s="333"/>
      <c r="F45" s="333"/>
      <c r="G45" s="333"/>
      <c r="H45" s="333"/>
      <c r="I45" s="333"/>
      <c r="J45" s="333"/>
      <c r="K45" s="333"/>
    </row>
    <row r="46" spans="2:11" ht="14.25" customHeight="1" x14ac:dyDescent="0.25"/>
  </sheetData>
  <mergeCells count="27">
    <mergeCell ref="B45:K45"/>
    <mergeCell ref="B27:F27"/>
    <mergeCell ref="B28:F28"/>
    <mergeCell ref="B30:K30"/>
    <mergeCell ref="B33:F33"/>
    <mergeCell ref="B34:F34"/>
    <mergeCell ref="B35:F35"/>
    <mergeCell ref="B37:K37"/>
    <mergeCell ref="B40:F40"/>
    <mergeCell ref="B41:F41"/>
    <mergeCell ref="B42:F42"/>
    <mergeCell ref="B43:F43"/>
    <mergeCell ref="B1:L1"/>
    <mergeCell ref="B9:K9"/>
    <mergeCell ref="B26:F26"/>
    <mergeCell ref="B3:K3"/>
    <mergeCell ref="B5:K5"/>
    <mergeCell ref="B7:K7"/>
    <mergeCell ref="B14:F14"/>
    <mergeCell ref="B15:F15"/>
    <mergeCell ref="B16:F16"/>
    <mergeCell ref="B18:F18"/>
    <mergeCell ref="B19:F19"/>
    <mergeCell ref="B20:F20"/>
    <mergeCell ref="B22:K22"/>
    <mergeCell ref="B25:F25"/>
    <mergeCell ref="B11:L11"/>
  </mergeCells>
  <pageMargins left="0.7" right="0.7" top="0.75" bottom="0.75" header="0.3" footer="0.3"/>
  <pageSetup paperSize="9" scale="55" fitToWidth="0" fitToHeight="0" orientation="portrait" r:id="rId1"/>
  <headerFooter>
    <oddHeader>&amp;L&amp;"-,Kurziv"&amp;K02-024Dječji vrtić Trogir - Financijski plan za 2024.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view="pageLayout" zoomScaleNormal="100" workbookViewId="0">
      <selection activeCell="J32" sqref="J32"/>
    </sheetView>
  </sheetViews>
  <sheetFormatPr defaultRowHeight="15" x14ac:dyDescent="0.25"/>
  <cols>
    <col min="1" max="1" width="8.42578125" customWidth="1"/>
    <col min="2" max="2" width="9" customWidth="1"/>
    <col min="3" max="3" width="7.5703125" customWidth="1"/>
    <col min="4" max="4" width="38.7109375" customWidth="1"/>
    <col min="5" max="5" width="17.28515625" customWidth="1"/>
    <col min="6" max="6" width="13.5703125" customWidth="1"/>
    <col min="7" max="7" width="13.7109375" customWidth="1"/>
    <col min="8" max="8" width="17" customWidth="1"/>
    <col min="9" max="9" width="22" customWidth="1"/>
    <col min="11" max="12" width="11.7109375" bestFit="1" customWidth="1"/>
  </cols>
  <sheetData>
    <row r="1" spans="1:15" ht="42" customHeight="1" x14ac:dyDescent="0.25">
      <c r="A1" s="343" t="s">
        <v>173</v>
      </c>
      <c r="B1" s="343"/>
      <c r="C1" s="343"/>
      <c r="D1" s="343"/>
      <c r="E1" s="343"/>
      <c r="F1" s="343"/>
      <c r="G1" s="343"/>
      <c r="H1" s="343"/>
      <c r="I1" s="343"/>
      <c r="J1" s="311"/>
      <c r="K1" s="311"/>
      <c r="L1" s="311"/>
      <c r="M1" s="311"/>
      <c r="N1" s="311"/>
      <c r="O1" s="311"/>
    </row>
    <row r="2" spans="1:15" ht="32.25" customHeight="1" x14ac:dyDescent="0.25">
      <c r="A2" s="344" t="s">
        <v>174</v>
      </c>
      <c r="B2" s="344"/>
      <c r="C2" s="344"/>
      <c r="D2" s="344"/>
      <c r="E2" s="344"/>
      <c r="F2" s="344"/>
      <c r="G2" s="344"/>
      <c r="H2" s="344"/>
      <c r="I2" s="344"/>
      <c r="J2" s="310"/>
      <c r="K2" s="310"/>
      <c r="L2" s="310"/>
      <c r="M2" s="310"/>
      <c r="N2" s="310"/>
      <c r="O2" s="310"/>
    </row>
    <row r="3" spans="1:15" ht="18" customHeight="1" x14ac:dyDescent="0.25">
      <c r="A3" s="309"/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</row>
    <row r="4" spans="1:15" ht="15.75" customHeight="1" x14ac:dyDescent="0.25">
      <c r="A4" s="320" t="s">
        <v>16</v>
      </c>
      <c r="B4" s="320"/>
      <c r="C4" s="320"/>
      <c r="D4" s="320"/>
      <c r="E4" s="320"/>
      <c r="F4" s="320"/>
      <c r="G4" s="320"/>
      <c r="H4" s="320"/>
      <c r="I4" s="320"/>
    </row>
    <row r="5" spans="1:15" ht="18" x14ac:dyDescent="0.25">
      <c r="A5" s="2"/>
      <c r="B5" s="2"/>
      <c r="C5" s="2"/>
      <c r="D5" s="2"/>
      <c r="E5" s="2"/>
      <c r="F5" s="2"/>
      <c r="G5" s="2"/>
      <c r="H5" s="3"/>
      <c r="I5" s="3"/>
    </row>
    <row r="6" spans="1:15" ht="18" customHeight="1" x14ac:dyDescent="0.25">
      <c r="A6" s="320" t="s">
        <v>4</v>
      </c>
      <c r="B6" s="320"/>
      <c r="C6" s="320"/>
      <c r="D6" s="320"/>
      <c r="E6" s="320"/>
      <c r="F6" s="320"/>
      <c r="G6" s="320"/>
      <c r="H6" s="320"/>
      <c r="I6" s="320"/>
    </row>
    <row r="7" spans="1:15" ht="18" x14ac:dyDescent="0.25">
      <c r="A7" s="2"/>
      <c r="B7" s="2"/>
      <c r="C7" s="2"/>
      <c r="D7" s="2"/>
      <c r="E7" s="2"/>
      <c r="F7" s="2"/>
      <c r="G7" s="2"/>
      <c r="H7" s="3"/>
      <c r="I7" s="3"/>
      <c r="K7" s="53"/>
    </row>
    <row r="8" spans="1:15" ht="15.75" customHeight="1" x14ac:dyDescent="0.25">
      <c r="A8" s="320" t="s">
        <v>43</v>
      </c>
      <c r="B8" s="320"/>
      <c r="C8" s="320"/>
      <c r="D8" s="320"/>
      <c r="E8" s="320"/>
      <c r="F8" s="320"/>
      <c r="G8" s="320"/>
      <c r="H8" s="320"/>
      <c r="I8" s="320"/>
    </row>
    <row r="9" spans="1:15" ht="25.5" x14ac:dyDescent="0.25">
      <c r="A9" s="191" t="s">
        <v>5</v>
      </c>
      <c r="B9" s="192" t="s">
        <v>6</v>
      </c>
      <c r="C9" s="192" t="s">
        <v>95</v>
      </c>
      <c r="D9" s="192" t="s">
        <v>3</v>
      </c>
      <c r="E9" s="192" t="s">
        <v>29</v>
      </c>
      <c r="F9" s="191" t="s">
        <v>30</v>
      </c>
      <c r="G9" s="191" t="s">
        <v>27</v>
      </c>
      <c r="H9" s="191" t="s">
        <v>23</v>
      </c>
      <c r="I9" s="191" t="s">
        <v>28</v>
      </c>
    </row>
    <row r="10" spans="1:15" x14ac:dyDescent="0.25">
      <c r="A10" s="193"/>
      <c r="B10" s="194"/>
      <c r="C10" s="194"/>
      <c r="D10" s="195" t="s">
        <v>0</v>
      </c>
      <c r="E10" s="132">
        <v>1452011</v>
      </c>
      <c r="F10" s="133">
        <v>1795350</v>
      </c>
      <c r="G10" s="133">
        <f>G11</f>
        <v>1878280</v>
      </c>
      <c r="H10" s="133">
        <f>H11</f>
        <v>1886430</v>
      </c>
      <c r="I10" s="133">
        <f>I11</f>
        <v>1894430</v>
      </c>
      <c r="K10" s="53"/>
    </row>
    <row r="11" spans="1:15" ht="15.75" customHeight="1" x14ac:dyDescent="0.25">
      <c r="A11" s="196">
        <v>6</v>
      </c>
      <c r="B11" s="196"/>
      <c r="C11" s="196"/>
      <c r="D11" s="196" t="s">
        <v>7</v>
      </c>
      <c r="E11" s="139">
        <v>1452011</v>
      </c>
      <c r="F11" s="197">
        <f>F12+F19+F21+F26+F28</f>
        <v>1804328</v>
      </c>
      <c r="G11" s="197">
        <f>G12+G19+G21++G26+G28</f>
        <v>1878280</v>
      </c>
      <c r="H11" s="197">
        <f>H12+H19+H21+H26+H28</f>
        <v>1886430</v>
      </c>
      <c r="I11" s="197">
        <f>I12+I19+I21+I26+I28</f>
        <v>1894430</v>
      </c>
      <c r="K11" s="53"/>
    </row>
    <row r="12" spans="1:15" ht="25.5" x14ac:dyDescent="0.25">
      <c r="A12" s="280"/>
      <c r="B12" s="281">
        <v>63</v>
      </c>
      <c r="C12" s="280"/>
      <c r="D12" s="280" t="s">
        <v>24</v>
      </c>
      <c r="E12" s="282">
        <v>135630.69</v>
      </c>
      <c r="F12" s="283">
        <f>F13+F14+F17+F16</f>
        <v>182957</v>
      </c>
      <c r="G12" s="284">
        <f>G13+G14+G17+G18</f>
        <v>76500</v>
      </c>
      <c r="H12" s="284">
        <f>H13+H14+H17+H18</f>
        <v>23000</v>
      </c>
      <c r="I12" s="284">
        <f>I13+I14+I17+I18</f>
        <v>23000</v>
      </c>
    </row>
    <row r="13" spans="1:15" ht="20.25" customHeight="1" x14ac:dyDescent="0.25">
      <c r="A13" s="198"/>
      <c r="B13" s="199"/>
      <c r="C13" s="200">
        <v>44</v>
      </c>
      <c r="D13" s="201" t="s">
        <v>99</v>
      </c>
      <c r="E13" s="202">
        <v>0</v>
      </c>
      <c r="F13" s="203">
        <v>3981</v>
      </c>
      <c r="G13" s="204">
        <v>4000</v>
      </c>
      <c r="H13" s="204">
        <v>4000</v>
      </c>
      <c r="I13" s="204">
        <v>4000</v>
      </c>
      <c r="K13" s="53"/>
    </row>
    <row r="14" spans="1:15" ht="21.75" customHeight="1" x14ac:dyDescent="0.25">
      <c r="A14" s="205"/>
      <c r="B14" s="206"/>
      <c r="C14" s="207">
        <v>54</v>
      </c>
      <c r="D14" s="174" t="s">
        <v>69</v>
      </c>
      <c r="E14" s="139">
        <v>127110</v>
      </c>
      <c r="F14" s="197">
        <v>129366</v>
      </c>
      <c r="G14" s="138">
        <v>54000</v>
      </c>
      <c r="H14" s="138">
        <v>0</v>
      </c>
      <c r="I14" s="138">
        <v>0</v>
      </c>
    </row>
    <row r="15" spans="1:15" ht="21.75" customHeight="1" x14ac:dyDescent="0.25">
      <c r="A15" s="237">
        <v>9</v>
      </c>
      <c r="B15" s="206"/>
      <c r="C15" s="207"/>
      <c r="D15" s="56" t="s">
        <v>157</v>
      </c>
      <c r="E15" s="139"/>
      <c r="F15" s="140"/>
      <c r="G15" s="138"/>
      <c r="H15" s="138"/>
      <c r="I15" s="138"/>
    </row>
    <row r="16" spans="1:15" ht="17.25" customHeight="1" x14ac:dyDescent="0.25">
      <c r="A16" s="208"/>
      <c r="B16" s="209">
        <v>92</v>
      </c>
      <c r="C16" s="210"/>
      <c r="D16" s="230" t="s">
        <v>152</v>
      </c>
      <c r="E16" s="185"/>
      <c r="F16" s="142">
        <v>24805</v>
      </c>
      <c r="G16" s="211">
        <v>0</v>
      </c>
      <c r="H16" s="211">
        <v>0</v>
      </c>
      <c r="I16" s="211">
        <v>0</v>
      </c>
    </row>
    <row r="17" spans="1:13" ht="22.5" customHeight="1" x14ac:dyDescent="0.25">
      <c r="A17" s="212"/>
      <c r="B17" s="209"/>
      <c r="C17" s="210">
        <v>95</v>
      </c>
      <c r="D17" s="213" t="s">
        <v>150</v>
      </c>
      <c r="E17" s="141">
        <v>0</v>
      </c>
      <c r="F17" s="214">
        <v>24805</v>
      </c>
      <c r="G17" s="146">
        <v>0</v>
      </c>
      <c r="H17" s="146">
        <v>0</v>
      </c>
      <c r="I17" s="146">
        <v>0</v>
      </c>
    </row>
    <row r="18" spans="1:13" ht="16.5" customHeight="1" x14ac:dyDescent="0.25">
      <c r="A18" s="205"/>
      <c r="B18" s="206"/>
      <c r="C18" s="207">
        <v>55</v>
      </c>
      <c r="D18" s="174" t="s">
        <v>96</v>
      </c>
      <c r="E18" s="139">
        <v>8521</v>
      </c>
      <c r="F18" s="140">
        <v>15827</v>
      </c>
      <c r="G18" s="138">
        <v>18500</v>
      </c>
      <c r="H18" s="138">
        <v>19000</v>
      </c>
      <c r="I18" s="138">
        <v>19000</v>
      </c>
      <c r="K18" s="53"/>
      <c r="M18" s="53"/>
    </row>
    <row r="19" spans="1:13" ht="20.25" customHeight="1" x14ac:dyDescent="0.25">
      <c r="A19" s="285"/>
      <c r="B19" s="286">
        <v>64</v>
      </c>
      <c r="C19" s="285"/>
      <c r="D19" s="287" t="s">
        <v>74</v>
      </c>
      <c r="E19" s="282">
        <v>1</v>
      </c>
      <c r="F19" s="283">
        <v>54</v>
      </c>
      <c r="G19" s="284">
        <f>G20</f>
        <v>100</v>
      </c>
      <c r="H19" s="284">
        <f t="shared" ref="H19:I19" si="0">H20</f>
        <v>50</v>
      </c>
      <c r="I19" s="284">
        <f t="shared" si="0"/>
        <v>50</v>
      </c>
    </row>
    <row r="20" spans="1:13" ht="15.75" customHeight="1" x14ac:dyDescent="0.25">
      <c r="A20" s="205"/>
      <c r="B20" s="206"/>
      <c r="C20" s="207">
        <v>32</v>
      </c>
      <c r="D20" s="174" t="s">
        <v>97</v>
      </c>
      <c r="E20" s="139">
        <v>1</v>
      </c>
      <c r="F20" s="197">
        <v>54</v>
      </c>
      <c r="G20" s="138">
        <v>100</v>
      </c>
      <c r="H20" s="138">
        <v>50</v>
      </c>
      <c r="I20" s="138">
        <v>50</v>
      </c>
    </row>
    <row r="21" spans="1:13" ht="27" customHeight="1" x14ac:dyDescent="0.25">
      <c r="A21" s="285"/>
      <c r="B21" s="286">
        <v>65</v>
      </c>
      <c r="C21" s="285"/>
      <c r="D21" s="280" t="s">
        <v>70</v>
      </c>
      <c r="E21" s="282">
        <v>246535</v>
      </c>
      <c r="F21" s="283">
        <f>F22+F25</f>
        <v>278600</v>
      </c>
      <c r="G21" s="284">
        <f>G22+G25</f>
        <v>272500</v>
      </c>
      <c r="H21" s="284">
        <v>265800</v>
      </c>
      <c r="I21" s="284">
        <v>265800</v>
      </c>
    </row>
    <row r="22" spans="1:13" x14ac:dyDescent="0.25">
      <c r="A22" s="205"/>
      <c r="B22" s="207"/>
      <c r="C22" s="207">
        <v>44</v>
      </c>
      <c r="D22" s="215" t="s">
        <v>71</v>
      </c>
      <c r="E22" s="139">
        <v>246535</v>
      </c>
      <c r="F22" s="197">
        <v>265649</v>
      </c>
      <c r="G22" s="138">
        <v>265500</v>
      </c>
      <c r="H22" s="138">
        <v>265800</v>
      </c>
      <c r="I22" s="138">
        <v>265800</v>
      </c>
    </row>
    <row r="23" spans="1:13" x14ac:dyDescent="0.25">
      <c r="A23" s="237">
        <v>9</v>
      </c>
      <c r="B23" s="207"/>
      <c r="C23" s="207"/>
      <c r="D23" s="4" t="s">
        <v>157</v>
      </c>
      <c r="E23" s="139"/>
      <c r="F23" s="140"/>
      <c r="G23" s="138"/>
      <c r="H23" s="138"/>
      <c r="I23" s="138"/>
    </row>
    <row r="24" spans="1:13" x14ac:dyDescent="0.25">
      <c r="A24" s="212"/>
      <c r="B24" s="209">
        <v>92</v>
      </c>
      <c r="C24" s="210"/>
      <c r="D24" s="230" t="s">
        <v>152</v>
      </c>
      <c r="E24" s="185"/>
      <c r="F24" s="142">
        <v>12951</v>
      </c>
      <c r="G24" s="211">
        <v>7000</v>
      </c>
      <c r="H24" s="211">
        <v>0</v>
      </c>
      <c r="I24" s="211">
        <v>0</v>
      </c>
    </row>
    <row r="25" spans="1:13" ht="25.5" x14ac:dyDescent="0.25">
      <c r="A25" s="212"/>
      <c r="B25" s="210"/>
      <c r="C25" s="210">
        <v>94</v>
      </c>
      <c r="D25" s="216" t="s">
        <v>151</v>
      </c>
      <c r="E25" s="141">
        <v>0</v>
      </c>
      <c r="F25" s="214">
        <v>12951</v>
      </c>
      <c r="G25" s="146">
        <v>7000</v>
      </c>
      <c r="H25" s="146">
        <v>0</v>
      </c>
      <c r="I25" s="146">
        <v>0</v>
      </c>
      <c r="M25" s="53"/>
    </row>
    <row r="26" spans="1:13" x14ac:dyDescent="0.25">
      <c r="A26" s="288"/>
      <c r="B26" s="286">
        <v>66</v>
      </c>
      <c r="C26" s="285"/>
      <c r="D26" s="280" t="s">
        <v>72</v>
      </c>
      <c r="E26" s="282">
        <v>0</v>
      </c>
      <c r="F26" s="283">
        <v>1327</v>
      </c>
      <c r="G26" s="284">
        <f>G27</f>
        <v>1000</v>
      </c>
      <c r="H26" s="284">
        <f>H27</f>
        <v>1500</v>
      </c>
      <c r="I26" s="284">
        <f>I27</f>
        <v>1500</v>
      </c>
    </row>
    <row r="27" spans="1:13" ht="25.5" x14ac:dyDescent="0.25">
      <c r="A27" s="205"/>
      <c r="B27" s="207"/>
      <c r="C27" s="207">
        <v>62</v>
      </c>
      <c r="D27" s="215" t="s">
        <v>73</v>
      </c>
      <c r="E27" s="139">
        <v>0</v>
      </c>
      <c r="F27" s="197">
        <v>1327</v>
      </c>
      <c r="G27" s="138">
        <v>1000</v>
      </c>
      <c r="H27" s="138">
        <v>1500</v>
      </c>
      <c r="I27" s="138">
        <v>1500</v>
      </c>
    </row>
    <row r="28" spans="1:13" ht="25.5" x14ac:dyDescent="0.25">
      <c r="A28" s="288"/>
      <c r="B28" s="286">
        <v>67</v>
      </c>
      <c r="C28" s="285"/>
      <c r="D28" s="280" t="s">
        <v>98</v>
      </c>
      <c r="E28" s="282">
        <v>1069844</v>
      </c>
      <c r="F28" s="283">
        <v>1341390</v>
      </c>
      <c r="G28" s="284">
        <f>G29+G30</f>
        <v>1528180</v>
      </c>
      <c r="H28" s="284">
        <f>H29+H30</f>
        <v>1596080</v>
      </c>
      <c r="I28" s="284">
        <f>I29+I30</f>
        <v>1604080</v>
      </c>
    </row>
    <row r="29" spans="1:13" ht="22.5" customHeight="1" x14ac:dyDescent="0.25">
      <c r="A29" s="217"/>
      <c r="B29" s="205"/>
      <c r="C29" s="238">
        <v>11</v>
      </c>
      <c r="D29" s="215" t="s">
        <v>100</v>
      </c>
      <c r="E29" s="139">
        <v>1069844</v>
      </c>
      <c r="F29" s="140">
        <v>1341390</v>
      </c>
      <c r="G29" s="175">
        <v>1351780</v>
      </c>
      <c r="H29" s="138">
        <v>1419680</v>
      </c>
      <c r="I29" s="138">
        <v>1427680</v>
      </c>
    </row>
    <row r="30" spans="1:13" ht="25.5" x14ac:dyDescent="0.25">
      <c r="A30" s="217"/>
      <c r="B30" s="205"/>
      <c r="C30" s="238">
        <v>43</v>
      </c>
      <c r="D30" s="215" t="s">
        <v>158</v>
      </c>
      <c r="E30" s="134">
        <v>0</v>
      </c>
      <c r="F30" s="247">
        <v>0</v>
      </c>
      <c r="G30" s="130">
        <v>176400</v>
      </c>
      <c r="H30" s="130">
        <v>176400</v>
      </c>
      <c r="I30" s="130">
        <v>176400</v>
      </c>
    </row>
    <row r="31" spans="1:13" ht="15.75" customHeight="1" x14ac:dyDescent="0.25">
      <c r="A31" s="342" t="s">
        <v>44</v>
      </c>
      <c r="B31" s="342"/>
      <c r="C31" s="342"/>
      <c r="D31" s="342"/>
      <c r="E31" s="342"/>
      <c r="F31" s="342"/>
      <c r="G31" s="342"/>
      <c r="H31" s="342"/>
      <c r="I31" s="342"/>
    </row>
    <row r="32" spans="1:13" ht="25.5" x14ac:dyDescent="0.25">
      <c r="A32" s="10" t="s">
        <v>5</v>
      </c>
      <c r="B32" s="9" t="s">
        <v>6</v>
      </c>
      <c r="C32" s="9" t="s">
        <v>95</v>
      </c>
      <c r="D32" s="9" t="s">
        <v>8</v>
      </c>
      <c r="E32" s="9" t="s">
        <v>29</v>
      </c>
      <c r="F32" s="10" t="s">
        <v>30</v>
      </c>
      <c r="G32" s="10" t="s">
        <v>27</v>
      </c>
      <c r="H32" s="10" t="s">
        <v>23</v>
      </c>
      <c r="I32" s="10" t="s">
        <v>28</v>
      </c>
      <c r="K32" s="55"/>
    </row>
    <row r="33" spans="1:12" x14ac:dyDescent="0.25">
      <c r="A33" s="25"/>
      <c r="B33" s="26"/>
      <c r="C33" s="26"/>
      <c r="D33" s="24" t="s">
        <v>1</v>
      </c>
      <c r="E33" s="218">
        <f>E34+E59</f>
        <v>1437609</v>
      </c>
      <c r="F33" s="219">
        <f>F34+F59</f>
        <v>1795350</v>
      </c>
      <c r="G33" s="220">
        <f>G34+G56</f>
        <v>1878280</v>
      </c>
      <c r="H33" s="220">
        <f>H34+H56</f>
        <v>1886430</v>
      </c>
      <c r="I33" s="219">
        <f>I34+I59</f>
        <v>1894430</v>
      </c>
    </row>
    <row r="34" spans="1:12" ht="15.75" customHeight="1" x14ac:dyDescent="0.25">
      <c r="A34" s="4">
        <v>3</v>
      </c>
      <c r="B34" s="4"/>
      <c r="C34" s="4"/>
      <c r="D34" s="4" t="s">
        <v>9</v>
      </c>
      <c r="E34" s="268">
        <f>E35+E44+E53</f>
        <v>1432308</v>
      </c>
      <c r="F34" s="269">
        <f>F35+F44+F53</f>
        <v>1771670</v>
      </c>
      <c r="G34" s="169">
        <f>G35+G44+G53</f>
        <v>1815480</v>
      </c>
      <c r="H34" s="169">
        <f>H35+H44+H53</f>
        <v>1852730</v>
      </c>
      <c r="I34" s="269">
        <f>I35+I44+I53</f>
        <v>1860730</v>
      </c>
    </row>
    <row r="35" spans="1:12" ht="15.75" customHeight="1" x14ac:dyDescent="0.25">
      <c r="A35" s="289"/>
      <c r="B35" s="289">
        <v>31</v>
      </c>
      <c r="C35" s="289"/>
      <c r="D35" s="289" t="s">
        <v>10</v>
      </c>
      <c r="E35" s="277">
        <v>1199357</v>
      </c>
      <c r="F35" s="290">
        <f>F36+F38+F39+F43</f>
        <v>1457498</v>
      </c>
      <c r="G35" s="283">
        <f>G36+G37+G38+G40</f>
        <v>1441400</v>
      </c>
      <c r="H35" s="283">
        <f>H36+H37+H38+H40</f>
        <v>1507400</v>
      </c>
      <c r="I35" s="283">
        <f>I36+I37+I38+I40</f>
        <v>1515400</v>
      </c>
      <c r="K35" s="55"/>
    </row>
    <row r="36" spans="1:12" ht="15.75" customHeight="1" x14ac:dyDescent="0.25">
      <c r="A36" s="4"/>
      <c r="B36" s="4"/>
      <c r="C36" s="221">
        <v>11</v>
      </c>
      <c r="D36" s="261" t="s">
        <v>100</v>
      </c>
      <c r="E36" s="222">
        <v>1078396</v>
      </c>
      <c r="F36" s="223">
        <v>1312431</v>
      </c>
      <c r="G36" s="224">
        <v>1276880</v>
      </c>
      <c r="H36" s="225">
        <v>1342880</v>
      </c>
      <c r="I36" s="225">
        <v>1350880</v>
      </c>
    </row>
    <row r="37" spans="1:12" ht="26.25" customHeight="1" x14ac:dyDescent="0.25">
      <c r="A37" s="4"/>
      <c r="B37" s="4"/>
      <c r="C37" s="221">
        <v>43</v>
      </c>
      <c r="D37" s="261" t="s">
        <v>160</v>
      </c>
      <c r="E37" s="222">
        <v>0</v>
      </c>
      <c r="F37" s="225">
        <v>0</v>
      </c>
      <c r="G37" s="224">
        <v>141120</v>
      </c>
      <c r="H37" s="225">
        <v>141120</v>
      </c>
      <c r="I37" s="224">
        <v>141120</v>
      </c>
    </row>
    <row r="38" spans="1:12" ht="25.5" customHeight="1" x14ac:dyDescent="0.25">
      <c r="A38" s="4"/>
      <c r="B38" s="7"/>
      <c r="C38" s="221">
        <v>44</v>
      </c>
      <c r="D38" s="261" t="s">
        <v>101</v>
      </c>
      <c r="E38" s="222">
        <v>34350</v>
      </c>
      <c r="F38" s="225">
        <v>24554</v>
      </c>
      <c r="G38" s="224">
        <v>23400</v>
      </c>
      <c r="H38" s="225">
        <v>23400</v>
      </c>
      <c r="I38" s="224">
        <v>23400</v>
      </c>
      <c r="K38" s="55"/>
    </row>
    <row r="39" spans="1:12" ht="14.25" customHeight="1" x14ac:dyDescent="0.25">
      <c r="A39" s="4"/>
      <c r="B39" s="7"/>
      <c r="C39" s="221">
        <v>54</v>
      </c>
      <c r="D39" s="261" t="s">
        <v>103</v>
      </c>
      <c r="E39" s="222">
        <v>86611</v>
      </c>
      <c r="F39" s="225">
        <v>95708</v>
      </c>
      <c r="G39" s="224">
        <v>0</v>
      </c>
      <c r="H39" s="225">
        <v>0</v>
      </c>
      <c r="I39" s="224">
        <v>0</v>
      </c>
      <c r="L39" s="55"/>
    </row>
    <row r="40" spans="1:12" ht="21.75" customHeight="1" x14ac:dyDescent="0.25">
      <c r="A40" s="4"/>
      <c r="B40" s="7"/>
      <c r="C40" s="221">
        <v>55</v>
      </c>
      <c r="D40" s="261" t="s">
        <v>105</v>
      </c>
      <c r="E40" s="222">
        <v>0</v>
      </c>
      <c r="F40" s="225">
        <v>0</v>
      </c>
      <c r="G40" s="224">
        <v>0</v>
      </c>
      <c r="H40" s="225">
        <v>0</v>
      </c>
      <c r="I40" s="224">
        <v>0</v>
      </c>
      <c r="L40" s="55"/>
    </row>
    <row r="41" spans="1:12" ht="17.25" customHeight="1" x14ac:dyDescent="0.25">
      <c r="A41" s="4">
        <v>9</v>
      </c>
      <c r="B41" s="7"/>
      <c r="C41" s="221"/>
      <c r="D41" s="4" t="s">
        <v>157</v>
      </c>
      <c r="E41" s="270">
        <v>0</v>
      </c>
      <c r="F41" s="271">
        <v>24805</v>
      </c>
      <c r="G41" s="272">
        <v>0</v>
      </c>
      <c r="H41" s="271">
        <v>0</v>
      </c>
      <c r="I41" s="272">
        <v>0</v>
      </c>
      <c r="L41" s="55"/>
    </row>
    <row r="42" spans="1:12" ht="22.5" customHeight="1" x14ac:dyDescent="0.25">
      <c r="A42" s="226"/>
      <c r="B42" s="226">
        <v>92</v>
      </c>
      <c r="C42" s="227"/>
      <c r="D42" s="230" t="s">
        <v>152</v>
      </c>
      <c r="E42" s="228">
        <v>0</v>
      </c>
      <c r="F42" s="229">
        <v>24805</v>
      </c>
      <c r="G42" s="142">
        <v>0</v>
      </c>
      <c r="H42" s="229">
        <v>0</v>
      </c>
      <c r="I42" s="142">
        <v>0</v>
      </c>
      <c r="L42" s="55"/>
    </row>
    <row r="43" spans="1:12" ht="15.75" customHeight="1" x14ac:dyDescent="0.25">
      <c r="A43" s="230"/>
      <c r="B43" s="231"/>
      <c r="C43" s="232">
        <v>95</v>
      </c>
      <c r="D43" s="263" t="s">
        <v>102</v>
      </c>
      <c r="E43" s="233">
        <v>0</v>
      </c>
      <c r="F43" s="234">
        <v>24805</v>
      </c>
      <c r="G43" s="235">
        <v>0</v>
      </c>
      <c r="H43" s="234">
        <v>0</v>
      </c>
      <c r="I43" s="235">
        <v>0</v>
      </c>
      <c r="K43" s="55"/>
    </row>
    <row r="44" spans="1:12" x14ac:dyDescent="0.25">
      <c r="A44" s="275"/>
      <c r="B44" s="276">
        <v>32</v>
      </c>
      <c r="C44" s="276"/>
      <c r="D44" s="276" t="s">
        <v>18</v>
      </c>
      <c r="E44" s="291">
        <v>230951</v>
      </c>
      <c r="F44" s="292">
        <f>F45+F47+F48+F49+F50</f>
        <v>311794</v>
      </c>
      <c r="G44" s="293">
        <f>G45+G46+G47+G48+G49+G50</f>
        <v>371630</v>
      </c>
      <c r="H44" s="293">
        <f>H45+H46+H47+H49</f>
        <v>342980</v>
      </c>
      <c r="I44" s="293">
        <f>I45+I46+I47+I49</f>
        <v>342980</v>
      </c>
    </row>
    <row r="45" spans="1:12" x14ac:dyDescent="0.25">
      <c r="A45" s="236"/>
      <c r="B45" s="237"/>
      <c r="C45" s="238">
        <v>11</v>
      </c>
      <c r="D45" s="5" t="s">
        <v>100</v>
      </c>
      <c r="E45" s="239">
        <v>5835</v>
      </c>
      <c r="F45" s="225">
        <v>23959</v>
      </c>
      <c r="G45" s="224">
        <v>34900</v>
      </c>
      <c r="H45" s="225">
        <v>51800</v>
      </c>
      <c r="I45" s="224">
        <v>51800</v>
      </c>
      <c r="L45" s="55"/>
    </row>
    <row r="46" spans="1:12" ht="25.5" x14ac:dyDescent="0.25">
      <c r="A46" s="236"/>
      <c r="B46" s="237"/>
      <c r="C46" s="238">
        <v>43</v>
      </c>
      <c r="D46" s="8" t="s">
        <v>161</v>
      </c>
      <c r="E46" s="222">
        <v>0</v>
      </c>
      <c r="F46" s="225">
        <v>0</v>
      </c>
      <c r="G46" s="224">
        <v>35280</v>
      </c>
      <c r="H46" s="224">
        <v>35280</v>
      </c>
      <c r="I46" s="224">
        <v>35280</v>
      </c>
      <c r="L46" s="55"/>
    </row>
    <row r="47" spans="1:12" ht="25.5" x14ac:dyDescent="0.25">
      <c r="A47" s="236"/>
      <c r="B47" s="237"/>
      <c r="C47" s="238">
        <v>44</v>
      </c>
      <c r="D47" s="8" t="s">
        <v>101</v>
      </c>
      <c r="E47" s="222">
        <v>215288</v>
      </c>
      <c r="F47" s="225">
        <v>234690</v>
      </c>
      <c r="G47" s="224">
        <v>231950</v>
      </c>
      <c r="H47" s="225">
        <v>236900</v>
      </c>
      <c r="I47" s="224">
        <v>236900</v>
      </c>
      <c r="K47" s="55"/>
    </row>
    <row r="48" spans="1:12" x14ac:dyDescent="0.25">
      <c r="A48" s="236"/>
      <c r="B48" s="236"/>
      <c r="C48" s="238">
        <v>54</v>
      </c>
      <c r="D48" s="5" t="s">
        <v>103</v>
      </c>
      <c r="E48" s="239">
        <v>1308</v>
      </c>
      <c r="F48" s="225">
        <v>24367</v>
      </c>
      <c r="G48" s="224">
        <v>44000</v>
      </c>
      <c r="H48" s="225">
        <v>0</v>
      </c>
      <c r="I48" s="224">
        <v>0</v>
      </c>
      <c r="K48" s="55"/>
    </row>
    <row r="49" spans="1:11" x14ac:dyDescent="0.25">
      <c r="A49" s="236"/>
      <c r="B49" s="236"/>
      <c r="C49" s="238">
        <v>55</v>
      </c>
      <c r="D49" s="5" t="s">
        <v>105</v>
      </c>
      <c r="E49" s="239">
        <v>8521</v>
      </c>
      <c r="F49" s="225">
        <v>15827</v>
      </c>
      <c r="G49" s="224">
        <v>18500</v>
      </c>
      <c r="H49" s="225">
        <v>19000</v>
      </c>
      <c r="I49" s="224">
        <v>19000</v>
      </c>
      <c r="K49" s="55"/>
    </row>
    <row r="50" spans="1:11" x14ac:dyDescent="0.25">
      <c r="A50" s="237">
        <v>9</v>
      </c>
      <c r="B50" s="237"/>
      <c r="C50" s="238"/>
      <c r="D50" s="56" t="s">
        <v>157</v>
      </c>
      <c r="E50" s="222">
        <v>0</v>
      </c>
      <c r="F50" s="271">
        <v>12951</v>
      </c>
      <c r="G50" s="272">
        <v>7000</v>
      </c>
      <c r="H50" s="271">
        <v>0</v>
      </c>
      <c r="I50" s="272">
        <v>0</v>
      </c>
      <c r="K50" s="55"/>
    </row>
    <row r="51" spans="1:11" x14ac:dyDescent="0.25">
      <c r="A51" s="226"/>
      <c r="B51" s="226">
        <v>92</v>
      </c>
      <c r="C51" s="227"/>
      <c r="D51" s="262" t="s">
        <v>152</v>
      </c>
      <c r="E51" s="228">
        <v>0</v>
      </c>
      <c r="F51" s="229">
        <v>12951</v>
      </c>
      <c r="G51" s="142">
        <v>7000</v>
      </c>
      <c r="H51" s="229">
        <v>0</v>
      </c>
      <c r="I51" s="142">
        <v>0</v>
      </c>
      <c r="K51" s="55"/>
    </row>
    <row r="52" spans="1:11" x14ac:dyDescent="0.25">
      <c r="A52" s="240"/>
      <c r="B52" s="240"/>
      <c r="C52" s="241">
        <v>94</v>
      </c>
      <c r="D52" s="264" t="s">
        <v>104</v>
      </c>
      <c r="E52" s="242">
        <v>0</v>
      </c>
      <c r="F52" s="234">
        <v>12951</v>
      </c>
      <c r="G52" s="235">
        <v>7000</v>
      </c>
      <c r="H52" s="234">
        <v>0</v>
      </c>
      <c r="I52" s="235">
        <v>0</v>
      </c>
    </row>
    <row r="53" spans="1:11" x14ac:dyDescent="0.25">
      <c r="A53" s="275"/>
      <c r="B53" s="276">
        <v>34</v>
      </c>
      <c r="C53" s="276"/>
      <c r="D53" s="276" t="s">
        <v>90</v>
      </c>
      <c r="E53" s="277">
        <f>E54+E55</f>
        <v>2000</v>
      </c>
      <c r="F53" s="278">
        <v>2378</v>
      </c>
      <c r="G53" s="279">
        <f>G55+G54</f>
        <v>2450</v>
      </c>
      <c r="H53" s="278">
        <f>H55+H54</f>
        <v>2350</v>
      </c>
      <c r="I53" s="279">
        <f>I55+I54</f>
        <v>2350</v>
      </c>
    </row>
    <row r="54" spans="1:11" x14ac:dyDescent="0.25">
      <c r="A54" s="236"/>
      <c r="B54" s="237"/>
      <c r="C54" s="238">
        <v>32</v>
      </c>
      <c r="D54" s="5" t="s">
        <v>97</v>
      </c>
      <c r="E54" s="222">
        <v>1</v>
      </c>
      <c r="F54" s="225">
        <v>54</v>
      </c>
      <c r="G54" s="224">
        <v>100</v>
      </c>
      <c r="H54" s="225">
        <v>50</v>
      </c>
      <c r="I54" s="224">
        <v>50</v>
      </c>
    </row>
    <row r="55" spans="1:11" ht="25.5" x14ac:dyDescent="0.25">
      <c r="A55" s="236"/>
      <c r="B55" s="236"/>
      <c r="C55" s="238">
        <v>44</v>
      </c>
      <c r="D55" s="8" t="s">
        <v>101</v>
      </c>
      <c r="E55" s="222">
        <v>1999</v>
      </c>
      <c r="F55" s="225">
        <v>2324</v>
      </c>
      <c r="G55" s="224">
        <v>2350</v>
      </c>
      <c r="H55" s="225">
        <v>2300</v>
      </c>
      <c r="I55" s="224">
        <v>2300</v>
      </c>
    </row>
    <row r="56" spans="1:11" ht="18.75" customHeight="1" x14ac:dyDescent="0.25">
      <c r="A56" s="6">
        <v>4</v>
      </c>
      <c r="B56" s="6"/>
      <c r="C56" s="273"/>
      <c r="D56" s="14" t="s">
        <v>11</v>
      </c>
      <c r="E56" s="268">
        <v>5301</v>
      </c>
      <c r="F56" s="271">
        <v>23680</v>
      </c>
      <c r="G56" s="169">
        <f>G57+G59</f>
        <v>62800</v>
      </c>
      <c r="H56" s="269">
        <f>H59</f>
        <v>33700</v>
      </c>
      <c r="I56" s="169">
        <f>I59</f>
        <v>33700</v>
      </c>
    </row>
    <row r="57" spans="1:11" ht="26.25" customHeight="1" x14ac:dyDescent="0.25">
      <c r="A57" s="294"/>
      <c r="B57" s="294">
        <v>41</v>
      </c>
      <c r="C57" s="296"/>
      <c r="D57" s="295" t="s">
        <v>163</v>
      </c>
      <c r="E57" s="297">
        <v>0</v>
      </c>
      <c r="F57" s="278">
        <v>0</v>
      </c>
      <c r="G57" s="283">
        <v>15000</v>
      </c>
      <c r="H57" s="298">
        <v>0</v>
      </c>
      <c r="I57" s="283">
        <v>0</v>
      </c>
    </row>
    <row r="58" spans="1:11" ht="18.75" customHeight="1" x14ac:dyDescent="0.25">
      <c r="A58" s="6"/>
      <c r="B58" s="6"/>
      <c r="C58" s="273">
        <v>11</v>
      </c>
      <c r="D58" s="265" t="s">
        <v>100</v>
      </c>
      <c r="E58" s="268">
        <v>0</v>
      </c>
      <c r="F58" s="271">
        <v>0</v>
      </c>
      <c r="G58" s="169">
        <v>15000</v>
      </c>
      <c r="H58" s="269">
        <v>0</v>
      </c>
      <c r="I58" s="169">
        <v>0</v>
      </c>
    </row>
    <row r="59" spans="1:11" ht="25.5" x14ac:dyDescent="0.25">
      <c r="A59" s="294"/>
      <c r="B59" s="294">
        <v>42</v>
      </c>
      <c r="C59" s="294"/>
      <c r="D59" s="295" t="s">
        <v>25</v>
      </c>
      <c r="E59" s="277">
        <v>5301</v>
      </c>
      <c r="F59" s="278">
        <v>23680</v>
      </c>
      <c r="G59" s="279">
        <f>G60+G61+G62+G63</f>
        <v>47800</v>
      </c>
      <c r="H59" s="278">
        <f>H60+H61+H62+H63</f>
        <v>33700</v>
      </c>
      <c r="I59" s="279">
        <f>I60+I61+I62+I63</f>
        <v>33700</v>
      </c>
    </row>
    <row r="60" spans="1:11" x14ac:dyDescent="0.25">
      <c r="A60" s="7"/>
      <c r="B60" s="4"/>
      <c r="C60" s="221">
        <v>11</v>
      </c>
      <c r="D60" s="265" t="s">
        <v>100</v>
      </c>
      <c r="E60" s="239">
        <v>0</v>
      </c>
      <c r="F60" s="225">
        <v>5000</v>
      </c>
      <c r="G60" s="224">
        <v>25000</v>
      </c>
      <c r="H60" s="225">
        <v>25000</v>
      </c>
      <c r="I60" s="224">
        <v>25000</v>
      </c>
    </row>
    <row r="61" spans="1:11" ht="26.25" x14ac:dyDescent="0.25">
      <c r="A61" s="243"/>
      <c r="B61" s="244"/>
      <c r="C61" s="260">
        <v>44</v>
      </c>
      <c r="D61" s="266" t="s">
        <v>101</v>
      </c>
      <c r="E61" s="246">
        <v>5301</v>
      </c>
      <c r="F61" s="188">
        <v>8062</v>
      </c>
      <c r="G61" s="143">
        <v>11800</v>
      </c>
      <c r="H61" s="188">
        <v>7200</v>
      </c>
      <c r="I61" s="143">
        <v>7200</v>
      </c>
    </row>
    <row r="62" spans="1:11" x14ac:dyDescent="0.25">
      <c r="A62" s="243"/>
      <c r="B62" s="244"/>
      <c r="C62" s="245">
        <v>54</v>
      </c>
      <c r="D62" s="267" t="s">
        <v>103</v>
      </c>
      <c r="E62" s="246">
        <v>0</v>
      </c>
      <c r="F62" s="188">
        <v>9291</v>
      </c>
      <c r="G62" s="143">
        <v>10000</v>
      </c>
      <c r="H62" s="188">
        <v>0</v>
      </c>
      <c r="I62" s="143">
        <v>0</v>
      </c>
    </row>
    <row r="63" spans="1:11" x14ac:dyDescent="0.25">
      <c r="A63" s="243"/>
      <c r="B63" s="244"/>
      <c r="C63" s="245">
        <v>62</v>
      </c>
      <c r="D63" s="187" t="s">
        <v>106</v>
      </c>
      <c r="E63" s="246">
        <v>0</v>
      </c>
      <c r="F63" s="188">
        <v>1327</v>
      </c>
      <c r="G63" s="143">
        <v>1000</v>
      </c>
      <c r="H63" s="188">
        <v>1500</v>
      </c>
      <c r="I63" s="143">
        <v>1500</v>
      </c>
    </row>
  </sheetData>
  <mergeCells count="6">
    <mergeCell ref="A31:I31"/>
    <mergeCell ref="A1:I1"/>
    <mergeCell ref="A4:I4"/>
    <mergeCell ref="A6:I6"/>
    <mergeCell ref="A8:I8"/>
    <mergeCell ref="A2:I2"/>
  </mergeCells>
  <pageMargins left="0.7" right="0.7" top="0.75" bottom="0.75" header="0.3" footer="0.3"/>
  <pageSetup paperSize="9" scale="8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3"/>
  <sheetViews>
    <sheetView tabSelected="1" view="pageLayout" zoomScaleNormal="100" workbookViewId="0">
      <selection activeCell="H11" sqref="H11"/>
    </sheetView>
  </sheetViews>
  <sheetFormatPr defaultRowHeight="15" x14ac:dyDescent="0.25"/>
  <cols>
    <col min="2" max="2" width="43.28515625" customWidth="1"/>
    <col min="3" max="3" width="18" customWidth="1"/>
    <col min="4" max="4" width="17.42578125" customWidth="1"/>
    <col min="5" max="5" width="16.85546875" customWidth="1"/>
    <col min="6" max="6" width="23.28515625" customWidth="1"/>
    <col min="7" max="7" width="22.140625" customWidth="1"/>
    <col min="10" max="11" width="11.7109375" bestFit="1" customWidth="1"/>
  </cols>
  <sheetData>
    <row r="1" spans="2:10" ht="15.75" x14ac:dyDescent="0.25">
      <c r="B1" s="320" t="s">
        <v>16</v>
      </c>
      <c r="C1" s="320"/>
      <c r="D1" s="320"/>
      <c r="E1" s="320"/>
      <c r="F1" s="320"/>
      <c r="G1" s="320"/>
    </row>
    <row r="2" spans="2:10" ht="18" x14ac:dyDescent="0.25">
      <c r="C2" s="2"/>
      <c r="D2" s="2"/>
      <c r="E2" s="2"/>
      <c r="F2" s="3"/>
      <c r="G2" s="3"/>
    </row>
    <row r="3" spans="2:10" ht="18" customHeight="1" x14ac:dyDescent="0.25">
      <c r="B3" s="320" t="s">
        <v>4</v>
      </c>
      <c r="C3" s="320"/>
      <c r="D3" s="320"/>
      <c r="E3" s="320"/>
      <c r="F3" s="320"/>
      <c r="G3" s="320"/>
    </row>
    <row r="4" spans="2:10" ht="18" x14ac:dyDescent="0.25">
      <c r="B4" s="2"/>
      <c r="C4" s="2"/>
      <c r="D4" s="2"/>
      <c r="E4" s="2"/>
      <c r="F4" s="3"/>
      <c r="G4" s="3"/>
    </row>
    <row r="5" spans="2:10" ht="15.75" customHeight="1" x14ac:dyDescent="0.25">
      <c r="B5" s="320" t="s">
        <v>45</v>
      </c>
      <c r="C5" s="320"/>
      <c r="D5" s="320"/>
      <c r="E5" s="320"/>
      <c r="F5" s="320"/>
      <c r="G5" s="320"/>
    </row>
    <row r="6" spans="2:10" ht="18" x14ac:dyDescent="0.25">
      <c r="B6" s="2"/>
      <c r="C6" s="2"/>
      <c r="D6" s="2"/>
      <c r="E6" s="2"/>
      <c r="F6" s="3"/>
      <c r="G6" s="3"/>
    </row>
    <row r="7" spans="2:10" x14ac:dyDescent="0.25">
      <c r="B7" s="10" t="s">
        <v>47</v>
      </c>
      <c r="C7" s="9" t="s">
        <v>29</v>
      </c>
      <c r="D7" s="10" t="s">
        <v>30</v>
      </c>
      <c r="E7" s="10" t="s">
        <v>27</v>
      </c>
      <c r="F7" s="62" t="s">
        <v>23</v>
      </c>
      <c r="G7" s="62" t="s">
        <v>28</v>
      </c>
    </row>
    <row r="8" spans="2:10" x14ac:dyDescent="0.25">
      <c r="B8" s="27" t="s">
        <v>0</v>
      </c>
      <c r="C8" s="132">
        <v>1452011</v>
      </c>
      <c r="D8" s="133">
        <f>D9+D13+D16+D20+D22+D30+D31</f>
        <v>1795350</v>
      </c>
      <c r="E8" s="151">
        <f>E9+E13+E16+E22+E29+E31</f>
        <v>1878280</v>
      </c>
      <c r="F8" s="151">
        <f>F9+F13+F16+F22+F31</f>
        <v>1886430</v>
      </c>
      <c r="G8" s="151">
        <f>G9+G13+G16+G22+G31</f>
        <v>1894430</v>
      </c>
    </row>
    <row r="9" spans="2:10" x14ac:dyDescent="0.25">
      <c r="B9" s="160" t="s">
        <v>50</v>
      </c>
      <c r="C9" s="156">
        <v>1069844</v>
      </c>
      <c r="D9" s="156">
        <v>1341390</v>
      </c>
      <c r="E9" s="157">
        <f>E10+E11+E12</f>
        <v>1351780</v>
      </c>
      <c r="F9" s="157">
        <f t="shared" ref="F9:G9" si="0">F10+F11+F12</f>
        <v>1419680</v>
      </c>
      <c r="G9" s="157">
        <f t="shared" si="0"/>
        <v>1427680</v>
      </c>
    </row>
    <row r="10" spans="2:10" x14ac:dyDescent="0.25">
      <c r="B10" s="51" t="s">
        <v>51</v>
      </c>
      <c r="C10" s="138">
        <v>1063314</v>
      </c>
      <c r="D10" s="140">
        <v>1330772</v>
      </c>
      <c r="E10" s="138">
        <v>1344580</v>
      </c>
      <c r="F10" s="138">
        <v>1419680</v>
      </c>
      <c r="G10" s="138">
        <v>1427680</v>
      </c>
    </row>
    <row r="11" spans="2:10" x14ac:dyDescent="0.25">
      <c r="B11" s="5" t="s">
        <v>75</v>
      </c>
      <c r="C11" s="138">
        <v>6223</v>
      </c>
      <c r="D11" s="140">
        <v>10618</v>
      </c>
      <c r="E11" s="138">
        <v>7200</v>
      </c>
      <c r="F11" s="138">
        <v>0</v>
      </c>
      <c r="G11" s="138">
        <v>0</v>
      </c>
    </row>
    <row r="12" spans="2:10" x14ac:dyDescent="0.25">
      <c r="B12" s="5" t="s">
        <v>89</v>
      </c>
      <c r="C12" s="139">
        <v>307</v>
      </c>
      <c r="D12" s="140">
        <v>0</v>
      </c>
      <c r="E12" s="138">
        <v>0</v>
      </c>
      <c r="F12" s="138">
        <v>0</v>
      </c>
      <c r="G12" s="138">
        <v>0</v>
      </c>
    </row>
    <row r="13" spans="2:10" x14ac:dyDescent="0.25">
      <c r="B13" s="159" t="s">
        <v>76</v>
      </c>
      <c r="C13" s="155">
        <v>1</v>
      </c>
      <c r="D13" s="156">
        <v>54</v>
      </c>
      <c r="E13" s="165">
        <f>E14+E15</f>
        <v>100</v>
      </c>
      <c r="F13" s="165">
        <f>F14</f>
        <v>50</v>
      </c>
      <c r="G13" s="165">
        <f>G14</f>
        <v>50</v>
      </c>
      <c r="J13" s="53"/>
    </row>
    <row r="14" spans="2:10" x14ac:dyDescent="0.25">
      <c r="B14" s="8" t="s">
        <v>77</v>
      </c>
      <c r="C14" s="139">
        <v>1</v>
      </c>
      <c r="D14" s="140">
        <v>27</v>
      </c>
      <c r="E14" s="138">
        <v>50</v>
      </c>
      <c r="F14" s="138">
        <v>50</v>
      </c>
      <c r="G14" s="138">
        <v>50</v>
      </c>
    </row>
    <row r="15" spans="2:10" x14ac:dyDescent="0.25">
      <c r="B15" s="8" t="s">
        <v>78</v>
      </c>
      <c r="C15" s="139">
        <v>0</v>
      </c>
      <c r="D15" s="140">
        <v>27</v>
      </c>
      <c r="E15" s="138">
        <v>50</v>
      </c>
      <c r="F15" s="138">
        <v>0</v>
      </c>
      <c r="G15" s="138">
        <v>0</v>
      </c>
    </row>
    <row r="16" spans="2:10" ht="22.5" customHeight="1" x14ac:dyDescent="0.25">
      <c r="B16" s="158" t="s">
        <v>49</v>
      </c>
      <c r="C16" s="155">
        <v>246535</v>
      </c>
      <c r="D16" s="156">
        <f>D18+D20+D21</f>
        <v>269630</v>
      </c>
      <c r="E16" s="156">
        <f>E17+E18+E19+E21</f>
        <v>452900</v>
      </c>
      <c r="F16" s="156">
        <f>F17+F18+F19+F21</f>
        <v>446200</v>
      </c>
      <c r="G16" s="156">
        <f>G17+G18+G19+G21</f>
        <v>446200</v>
      </c>
    </row>
    <row r="17" spans="2:13" ht="24.75" customHeight="1" x14ac:dyDescent="0.25">
      <c r="B17" s="8" t="s">
        <v>159</v>
      </c>
      <c r="C17" s="139">
        <v>0</v>
      </c>
      <c r="D17" s="140">
        <v>0</v>
      </c>
      <c r="E17" s="138">
        <v>176400</v>
      </c>
      <c r="F17" s="138">
        <v>176400</v>
      </c>
      <c r="G17" s="138">
        <v>176400</v>
      </c>
    </row>
    <row r="18" spans="2:13" ht="27" customHeight="1" x14ac:dyDescent="0.25">
      <c r="B18" s="8" t="s">
        <v>85</v>
      </c>
      <c r="C18" s="139">
        <v>246535</v>
      </c>
      <c r="D18" s="140">
        <v>252698</v>
      </c>
      <c r="E18" s="138">
        <v>265500</v>
      </c>
      <c r="F18" s="138">
        <v>265800</v>
      </c>
      <c r="G18" s="138">
        <v>265800</v>
      </c>
    </row>
    <row r="19" spans="2:13" ht="27" customHeight="1" x14ac:dyDescent="0.25">
      <c r="B19" s="249" t="s">
        <v>156</v>
      </c>
      <c r="C19" s="258">
        <v>0</v>
      </c>
      <c r="D19" s="164">
        <v>12951</v>
      </c>
      <c r="E19" s="165">
        <v>7000</v>
      </c>
      <c r="F19" s="165">
        <v>0</v>
      </c>
      <c r="G19" s="165">
        <v>0</v>
      </c>
    </row>
    <row r="20" spans="2:13" ht="25.5" x14ac:dyDescent="0.25">
      <c r="B20" s="257" t="s">
        <v>147</v>
      </c>
      <c r="C20" s="141">
        <v>0</v>
      </c>
      <c r="D20" s="142">
        <v>12951</v>
      </c>
      <c r="E20" s="168">
        <v>7000</v>
      </c>
      <c r="F20" s="146">
        <v>0</v>
      </c>
      <c r="G20" s="146">
        <v>0</v>
      </c>
    </row>
    <row r="21" spans="2:13" ht="28.5" customHeight="1" x14ac:dyDescent="0.25">
      <c r="B21" s="8" t="s">
        <v>146</v>
      </c>
      <c r="C21" s="139">
        <v>0</v>
      </c>
      <c r="D21" s="140">
        <v>3981</v>
      </c>
      <c r="E21" s="138">
        <v>4000</v>
      </c>
      <c r="F21" s="138">
        <v>4000</v>
      </c>
      <c r="G21" s="138">
        <v>4000</v>
      </c>
      <c r="J21" s="53"/>
      <c r="K21" s="55"/>
    </row>
    <row r="22" spans="2:13" x14ac:dyDescent="0.25">
      <c r="B22" s="154" t="s">
        <v>48</v>
      </c>
      <c r="C22" s="155">
        <v>135631</v>
      </c>
      <c r="D22" s="156">
        <f>D23+D24+D25+D26+D27+D28</f>
        <v>145193</v>
      </c>
      <c r="E22" s="157">
        <f>E23+E24+E25+E26+E27+E28</f>
        <v>72500</v>
      </c>
      <c r="F22" s="157">
        <f t="shared" ref="F22:G22" si="1">F23+F24+F25+F26+F27+F28</f>
        <v>19000</v>
      </c>
      <c r="G22" s="157">
        <f t="shared" si="1"/>
        <v>19000</v>
      </c>
    </row>
    <row r="23" spans="2:13" x14ac:dyDescent="0.25">
      <c r="B23" s="50" t="s">
        <v>145</v>
      </c>
      <c r="C23" s="139">
        <v>0</v>
      </c>
      <c r="D23" s="140">
        <v>1327</v>
      </c>
      <c r="E23" s="138">
        <v>1000</v>
      </c>
      <c r="F23" s="138">
        <v>1000</v>
      </c>
      <c r="G23" s="138">
        <v>1000</v>
      </c>
    </row>
    <row r="24" spans="2:13" x14ac:dyDescent="0.25">
      <c r="B24" s="5" t="s">
        <v>80</v>
      </c>
      <c r="C24" s="139">
        <v>0</v>
      </c>
      <c r="D24" s="140">
        <v>3500</v>
      </c>
      <c r="E24" s="138">
        <v>5500</v>
      </c>
      <c r="F24" s="138">
        <v>6000</v>
      </c>
      <c r="G24" s="138">
        <v>6000</v>
      </c>
    </row>
    <row r="25" spans="2:13" ht="18.75" customHeight="1" x14ac:dyDescent="0.25">
      <c r="B25" s="8" t="s">
        <v>81</v>
      </c>
      <c r="C25" s="147">
        <v>4619</v>
      </c>
      <c r="D25" s="140">
        <v>4000</v>
      </c>
      <c r="E25" s="138">
        <v>4000</v>
      </c>
      <c r="F25" s="138">
        <v>4000</v>
      </c>
      <c r="G25" s="138">
        <v>4000</v>
      </c>
      <c r="M25" s="53"/>
    </row>
    <row r="26" spans="2:13" ht="30.75" customHeight="1" x14ac:dyDescent="0.25">
      <c r="B26" s="131" t="s">
        <v>83</v>
      </c>
      <c r="C26" s="143">
        <v>3902</v>
      </c>
      <c r="D26" s="143">
        <v>6000</v>
      </c>
      <c r="E26" s="148">
        <v>7000</v>
      </c>
      <c r="F26" s="148">
        <v>7000</v>
      </c>
      <c r="G26" s="148">
        <v>7000</v>
      </c>
    </row>
    <row r="27" spans="2:13" ht="15.75" customHeight="1" x14ac:dyDescent="0.25">
      <c r="B27" s="131" t="s">
        <v>82</v>
      </c>
      <c r="C27" s="144">
        <v>0</v>
      </c>
      <c r="D27" s="143">
        <v>1000</v>
      </c>
      <c r="E27" s="148">
        <v>1000</v>
      </c>
      <c r="F27" s="148">
        <v>1000</v>
      </c>
      <c r="G27" s="148">
        <v>1000</v>
      </c>
    </row>
    <row r="28" spans="2:13" ht="28.5" customHeight="1" x14ac:dyDescent="0.25">
      <c r="B28" s="131" t="s">
        <v>84</v>
      </c>
      <c r="C28" s="143">
        <v>127110</v>
      </c>
      <c r="D28" s="143">
        <v>129366</v>
      </c>
      <c r="E28" s="148">
        <v>54000</v>
      </c>
      <c r="F28" s="148">
        <v>0</v>
      </c>
      <c r="G28" s="148">
        <v>0</v>
      </c>
      <c r="J28" s="55"/>
    </row>
    <row r="29" spans="2:13" ht="20.25" customHeight="1" x14ac:dyDescent="0.25">
      <c r="B29" s="250" t="s">
        <v>156</v>
      </c>
      <c r="C29" s="178">
        <v>0</v>
      </c>
      <c r="D29" s="178">
        <v>24805</v>
      </c>
      <c r="E29" s="177">
        <v>0</v>
      </c>
      <c r="F29" s="177">
        <v>0</v>
      </c>
      <c r="G29" s="177">
        <v>0</v>
      </c>
      <c r="J29" s="55"/>
    </row>
    <row r="30" spans="2:13" ht="16.5" customHeight="1" x14ac:dyDescent="0.25">
      <c r="B30" s="259" t="s">
        <v>148</v>
      </c>
      <c r="C30" s="149">
        <v>0</v>
      </c>
      <c r="D30" s="150">
        <v>24805</v>
      </c>
      <c r="E30" s="152">
        <v>0</v>
      </c>
      <c r="F30" s="152">
        <v>0</v>
      </c>
      <c r="G30" s="152">
        <v>0</v>
      </c>
      <c r="J30" s="55"/>
    </row>
    <row r="31" spans="2:13" ht="19.5" customHeight="1" x14ac:dyDescent="0.25">
      <c r="B31" s="161" t="s">
        <v>87</v>
      </c>
      <c r="C31" s="162">
        <v>0</v>
      </c>
      <c r="D31" s="163">
        <v>1327</v>
      </c>
      <c r="E31" s="162">
        <f>E32</f>
        <v>1000</v>
      </c>
      <c r="F31" s="162">
        <f>F32</f>
        <v>1500</v>
      </c>
      <c r="G31" s="162">
        <f>G32</f>
        <v>1500</v>
      </c>
    </row>
    <row r="32" spans="2:13" ht="16.5" customHeight="1" x14ac:dyDescent="0.25">
      <c r="B32" s="52" t="s">
        <v>88</v>
      </c>
      <c r="C32" s="148">
        <v>0</v>
      </c>
      <c r="D32" s="143">
        <v>1327</v>
      </c>
      <c r="E32" s="148">
        <v>1000</v>
      </c>
      <c r="F32" s="148">
        <v>1500</v>
      </c>
      <c r="G32" s="148">
        <v>1500</v>
      </c>
    </row>
    <row r="33" spans="2:10" ht="16.5" customHeight="1" x14ac:dyDescent="0.25">
      <c r="B33" s="63"/>
      <c r="C33" s="64"/>
      <c r="D33" s="65"/>
    </row>
    <row r="34" spans="2:10" ht="16.5" customHeight="1" x14ac:dyDescent="0.25">
      <c r="B34" s="63"/>
      <c r="C34" s="64"/>
      <c r="D34" s="65"/>
    </row>
    <row r="36" spans="2:10" ht="15.75" customHeight="1" x14ac:dyDescent="0.25">
      <c r="B36" s="320" t="s">
        <v>46</v>
      </c>
      <c r="C36" s="320"/>
      <c r="D36" s="320"/>
      <c r="E36" s="320"/>
      <c r="F36" s="320"/>
      <c r="G36" s="320"/>
    </row>
    <row r="37" spans="2:10" ht="18" x14ac:dyDescent="0.25">
      <c r="B37" s="2"/>
      <c r="C37" s="2"/>
      <c r="D37" s="2"/>
      <c r="E37" s="2"/>
      <c r="F37" s="3"/>
      <c r="G37" s="3"/>
    </row>
    <row r="38" spans="2:10" ht="25.5" x14ac:dyDescent="0.25">
      <c r="B38" s="10" t="s">
        <v>47</v>
      </c>
      <c r="C38" s="9" t="s">
        <v>29</v>
      </c>
      <c r="D38" s="10" t="s">
        <v>30</v>
      </c>
      <c r="E38" s="10" t="s">
        <v>27</v>
      </c>
      <c r="F38" s="10" t="s">
        <v>23</v>
      </c>
      <c r="G38" s="10" t="s">
        <v>28</v>
      </c>
    </row>
    <row r="39" spans="2:10" x14ac:dyDescent="0.25">
      <c r="B39" s="27" t="s">
        <v>1</v>
      </c>
      <c r="C39" s="49">
        <v>1437609</v>
      </c>
      <c r="D39" s="60">
        <f>D40+D44+D47+D50+D52+D60+D61</f>
        <v>1795350</v>
      </c>
      <c r="E39" s="60">
        <f>E40+E44+E47+E52+E61</f>
        <v>1878280</v>
      </c>
      <c r="F39" s="60">
        <f>F40+F44+F47+F52+F61</f>
        <v>1886130</v>
      </c>
      <c r="G39" s="60">
        <f>G40+G44+G47+G52+G61</f>
        <v>1894130</v>
      </c>
    </row>
    <row r="40" spans="2:10" ht="15.75" customHeight="1" x14ac:dyDescent="0.25">
      <c r="B40" s="160" t="s">
        <v>50</v>
      </c>
      <c r="C40" s="164">
        <f>C41+C42+C43</f>
        <v>1084231</v>
      </c>
      <c r="D40" s="165">
        <f>D41+D42</f>
        <v>1341390</v>
      </c>
      <c r="E40" s="165">
        <f>E41+E42</f>
        <v>1351780</v>
      </c>
      <c r="F40" s="165">
        <f>F41+F42</f>
        <v>1419680</v>
      </c>
      <c r="G40" s="165">
        <f t="shared" ref="G40" si="2">G41+G42</f>
        <v>1427680</v>
      </c>
    </row>
    <row r="41" spans="2:10" x14ac:dyDescent="0.25">
      <c r="B41" s="179" t="s">
        <v>51</v>
      </c>
      <c r="C41" s="138">
        <v>1077248</v>
      </c>
      <c r="D41" s="138">
        <v>1330772</v>
      </c>
      <c r="E41" s="138">
        <v>1344580</v>
      </c>
      <c r="F41" s="138">
        <v>1419680</v>
      </c>
      <c r="G41" s="138">
        <v>1427680</v>
      </c>
    </row>
    <row r="42" spans="2:10" x14ac:dyDescent="0.25">
      <c r="B42" s="173" t="s">
        <v>75</v>
      </c>
      <c r="C42" s="138">
        <v>6676</v>
      </c>
      <c r="D42" s="138">
        <v>10618</v>
      </c>
      <c r="E42" s="138">
        <v>7200</v>
      </c>
      <c r="F42" s="138">
        <v>0</v>
      </c>
      <c r="G42" s="138">
        <v>0</v>
      </c>
    </row>
    <row r="43" spans="2:10" x14ac:dyDescent="0.25">
      <c r="B43" s="173" t="s">
        <v>89</v>
      </c>
      <c r="C43" s="139">
        <v>307</v>
      </c>
      <c r="D43" s="140">
        <v>0</v>
      </c>
      <c r="E43" s="138">
        <v>0</v>
      </c>
      <c r="F43" s="138">
        <v>0</v>
      </c>
      <c r="G43" s="138">
        <v>0</v>
      </c>
    </row>
    <row r="44" spans="2:10" x14ac:dyDescent="0.25">
      <c r="B44" s="180" t="s">
        <v>76</v>
      </c>
      <c r="C44" s="181">
        <v>1</v>
      </c>
      <c r="D44" s="156">
        <v>54</v>
      </c>
      <c r="E44" s="182">
        <f>E45+E46</f>
        <v>100</v>
      </c>
      <c r="F44" s="182">
        <f t="shared" ref="F44:G44" si="3">F45+F46</f>
        <v>50</v>
      </c>
      <c r="G44" s="182">
        <f t="shared" si="3"/>
        <v>50</v>
      </c>
    </row>
    <row r="45" spans="2:10" x14ac:dyDescent="0.25">
      <c r="B45" s="174" t="s">
        <v>77</v>
      </c>
      <c r="C45" s="183">
        <v>1</v>
      </c>
      <c r="D45" s="143">
        <v>27</v>
      </c>
      <c r="E45" s="148">
        <v>50</v>
      </c>
      <c r="F45" s="148">
        <v>50</v>
      </c>
      <c r="G45" s="148">
        <v>50</v>
      </c>
    </row>
    <row r="46" spans="2:10" x14ac:dyDescent="0.25">
      <c r="B46" s="174" t="s">
        <v>78</v>
      </c>
      <c r="C46" s="183">
        <v>0</v>
      </c>
      <c r="D46" s="143">
        <v>27</v>
      </c>
      <c r="E46" s="148">
        <f>E45</f>
        <v>50</v>
      </c>
      <c r="F46" s="148">
        <v>0</v>
      </c>
      <c r="G46" s="148">
        <v>0</v>
      </c>
    </row>
    <row r="47" spans="2:10" x14ac:dyDescent="0.25">
      <c r="B47" s="184" t="s">
        <v>49</v>
      </c>
      <c r="C47" s="155">
        <v>256938</v>
      </c>
      <c r="D47" s="163">
        <f>D49+D50+D51</f>
        <v>269630</v>
      </c>
      <c r="E47" s="163">
        <f>E48+E49+E50</f>
        <v>448900</v>
      </c>
      <c r="F47" s="163">
        <f>F48+F49+F50</f>
        <v>441900</v>
      </c>
      <c r="G47" s="163">
        <f>G48+G49+G50</f>
        <v>441900</v>
      </c>
      <c r="J47" s="55"/>
    </row>
    <row r="48" spans="2:10" ht="25.5" x14ac:dyDescent="0.25">
      <c r="B48" s="174" t="s">
        <v>159</v>
      </c>
      <c r="C48" s="139">
        <v>0</v>
      </c>
      <c r="D48" s="143">
        <v>0</v>
      </c>
      <c r="E48" s="143">
        <v>176400</v>
      </c>
      <c r="F48" s="143">
        <v>176400</v>
      </c>
      <c r="G48" s="143">
        <v>176400</v>
      </c>
      <c r="J48" s="55"/>
    </row>
    <row r="49" spans="2:7" ht="25.5" x14ac:dyDescent="0.25">
      <c r="B49" s="174" t="s">
        <v>85</v>
      </c>
      <c r="C49" s="139">
        <v>245109</v>
      </c>
      <c r="D49" s="143">
        <v>252698</v>
      </c>
      <c r="E49" s="143">
        <v>265500</v>
      </c>
      <c r="F49" s="143">
        <v>265500</v>
      </c>
      <c r="G49" s="143">
        <v>265500</v>
      </c>
    </row>
    <row r="50" spans="2:7" ht="25.5" x14ac:dyDescent="0.25">
      <c r="B50" s="257" t="s">
        <v>147</v>
      </c>
      <c r="C50" s="185">
        <v>0</v>
      </c>
      <c r="D50" s="150">
        <v>12951</v>
      </c>
      <c r="E50" s="150">
        <v>7000</v>
      </c>
      <c r="F50" s="150">
        <v>0</v>
      </c>
      <c r="G50" s="150">
        <v>0</v>
      </c>
    </row>
    <row r="51" spans="2:7" ht="25.5" x14ac:dyDescent="0.25">
      <c r="B51" s="174" t="s">
        <v>86</v>
      </c>
      <c r="C51" s="139">
        <v>11829</v>
      </c>
      <c r="D51" s="143">
        <v>3981</v>
      </c>
      <c r="E51" s="143">
        <v>0</v>
      </c>
      <c r="F51" s="143">
        <v>0</v>
      </c>
      <c r="G51" s="143">
        <v>0</v>
      </c>
    </row>
    <row r="52" spans="2:7" x14ac:dyDescent="0.25">
      <c r="B52" s="186" t="s">
        <v>48</v>
      </c>
      <c r="C52" s="155">
        <f>C56+C57+C59</f>
        <v>96439</v>
      </c>
      <c r="D52" s="163">
        <f>D54+D55+D56+D57+D58+D59</f>
        <v>145193</v>
      </c>
      <c r="E52" s="163">
        <f>E53+E54+E55+E56+E57+E58+E59</f>
        <v>76500</v>
      </c>
      <c r="F52" s="163">
        <f>F53+F54+F55+F56+F57+F58+F59</f>
        <v>23000</v>
      </c>
      <c r="G52" s="163">
        <f>G53+G54+G55+G56+G57+G58+G59</f>
        <v>23000</v>
      </c>
    </row>
    <row r="53" spans="2:7" x14ac:dyDescent="0.25">
      <c r="B53" s="170" t="s">
        <v>144</v>
      </c>
      <c r="C53" s="145">
        <v>0</v>
      </c>
      <c r="D53" s="175">
        <v>0</v>
      </c>
      <c r="E53" s="175">
        <v>4000</v>
      </c>
      <c r="F53" s="175">
        <v>4000</v>
      </c>
      <c r="G53" s="175">
        <v>4000</v>
      </c>
    </row>
    <row r="54" spans="2:7" x14ac:dyDescent="0.25">
      <c r="B54" s="171" t="s">
        <v>79</v>
      </c>
      <c r="C54" s="172"/>
      <c r="D54" s="143">
        <v>1327</v>
      </c>
      <c r="E54" s="143">
        <v>1000</v>
      </c>
      <c r="F54" s="143">
        <v>1000</v>
      </c>
      <c r="G54" s="143">
        <v>1000</v>
      </c>
    </row>
    <row r="55" spans="2:7" x14ac:dyDescent="0.25">
      <c r="B55" s="173" t="s">
        <v>80</v>
      </c>
      <c r="C55" s="172"/>
      <c r="D55" s="143">
        <v>3500</v>
      </c>
      <c r="E55" s="143">
        <v>5500</v>
      </c>
      <c r="F55" s="143">
        <v>6000</v>
      </c>
      <c r="G55" s="143">
        <v>6000</v>
      </c>
    </row>
    <row r="56" spans="2:7" x14ac:dyDescent="0.25">
      <c r="B56" s="174" t="s">
        <v>81</v>
      </c>
      <c r="C56" s="147">
        <v>4619</v>
      </c>
      <c r="D56" s="143">
        <v>4000</v>
      </c>
      <c r="E56" s="143">
        <v>4000</v>
      </c>
      <c r="F56" s="143">
        <v>4000</v>
      </c>
      <c r="G56" s="143">
        <v>4000</v>
      </c>
    </row>
    <row r="57" spans="2:7" ht="26.25" x14ac:dyDescent="0.25">
      <c r="B57" s="131" t="s">
        <v>154</v>
      </c>
      <c r="C57" s="143">
        <v>3902</v>
      </c>
      <c r="D57" s="143">
        <v>6000</v>
      </c>
      <c r="E57" s="143">
        <v>7000</v>
      </c>
      <c r="F57" s="143">
        <v>7000</v>
      </c>
      <c r="G57" s="143">
        <v>7000</v>
      </c>
    </row>
    <row r="58" spans="2:7" ht="25.5" x14ac:dyDescent="0.25">
      <c r="B58" s="299" t="s">
        <v>164</v>
      </c>
      <c r="C58" s="148">
        <v>0</v>
      </c>
      <c r="D58" s="143">
        <v>1000</v>
      </c>
      <c r="E58" s="143">
        <v>1000</v>
      </c>
      <c r="F58" s="143">
        <v>1000</v>
      </c>
      <c r="G58" s="143">
        <v>1000</v>
      </c>
    </row>
    <row r="59" spans="2:7" ht="26.25" x14ac:dyDescent="0.25">
      <c r="B59" s="131" t="s">
        <v>84</v>
      </c>
      <c r="C59" s="143">
        <v>87918</v>
      </c>
      <c r="D59" s="143">
        <v>129366</v>
      </c>
      <c r="E59" s="143">
        <v>54000</v>
      </c>
      <c r="F59" s="143">
        <v>0</v>
      </c>
      <c r="G59" s="143">
        <v>0</v>
      </c>
    </row>
    <row r="60" spans="2:7" x14ac:dyDescent="0.25">
      <c r="B60" s="259" t="s">
        <v>148</v>
      </c>
      <c r="C60" s="150">
        <v>0</v>
      </c>
      <c r="D60" s="150">
        <v>24805</v>
      </c>
      <c r="E60" s="150">
        <v>0</v>
      </c>
      <c r="F60" s="150">
        <v>0</v>
      </c>
      <c r="G60" s="150">
        <v>0</v>
      </c>
    </row>
    <row r="61" spans="2:7" x14ac:dyDescent="0.25">
      <c r="B61" s="176" t="s">
        <v>87</v>
      </c>
      <c r="C61" s="177">
        <v>0</v>
      </c>
      <c r="D61" s="163">
        <v>1327</v>
      </c>
      <c r="E61" s="178">
        <v>1000</v>
      </c>
      <c r="F61" s="178">
        <v>1500</v>
      </c>
      <c r="G61" s="178">
        <v>1500</v>
      </c>
    </row>
    <row r="62" spans="2:7" x14ac:dyDescent="0.25">
      <c r="B62" s="131" t="s">
        <v>88</v>
      </c>
      <c r="C62" s="148">
        <v>0</v>
      </c>
      <c r="D62" s="143">
        <v>1327</v>
      </c>
      <c r="E62" s="143">
        <v>1000</v>
      </c>
      <c r="F62" s="143">
        <v>1500</v>
      </c>
      <c r="G62" s="143">
        <v>1500</v>
      </c>
    </row>
    <row r="63" spans="2:7" x14ac:dyDescent="0.25">
      <c r="B63" s="251"/>
      <c r="C63" s="252"/>
      <c r="D63" s="253"/>
      <c r="E63" s="254"/>
      <c r="F63" s="254"/>
      <c r="G63" s="254"/>
    </row>
  </sheetData>
  <mergeCells count="4">
    <mergeCell ref="B1:G1"/>
    <mergeCell ref="B36:G36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F9" sqref="F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320" t="s">
        <v>167</v>
      </c>
      <c r="B1" s="320"/>
      <c r="C1" s="320"/>
      <c r="D1" s="320"/>
      <c r="E1" s="320"/>
      <c r="F1" s="320"/>
      <c r="G1" s="320"/>
      <c r="H1" s="320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25">
      <c r="A3" s="320" t="s">
        <v>16</v>
      </c>
      <c r="B3" s="320"/>
      <c r="C3" s="320"/>
      <c r="D3" s="320"/>
      <c r="E3" s="320"/>
      <c r="F3" s="320"/>
      <c r="G3" s="320"/>
      <c r="H3" s="320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320" t="s">
        <v>54</v>
      </c>
      <c r="B5" s="320"/>
      <c r="C5" s="320"/>
      <c r="D5" s="320"/>
      <c r="E5" s="320"/>
      <c r="F5" s="320"/>
      <c r="G5" s="320"/>
      <c r="H5" s="320"/>
    </row>
    <row r="6" spans="1:8" ht="18" x14ac:dyDescent="0.25">
      <c r="A6" s="2"/>
      <c r="B6" s="2"/>
      <c r="C6" s="2"/>
      <c r="D6" s="2"/>
      <c r="E6" s="2"/>
      <c r="F6" s="2"/>
      <c r="G6" s="3"/>
      <c r="H6" s="3"/>
    </row>
    <row r="7" spans="1:8" ht="25.5" x14ac:dyDescent="0.25">
      <c r="A7" s="10" t="s">
        <v>5</v>
      </c>
      <c r="B7" s="9" t="s">
        <v>6</v>
      </c>
      <c r="C7" s="9" t="s">
        <v>26</v>
      </c>
      <c r="D7" s="9" t="s">
        <v>29</v>
      </c>
      <c r="E7" s="10" t="s">
        <v>30</v>
      </c>
      <c r="F7" s="10" t="s">
        <v>27</v>
      </c>
      <c r="G7" s="10" t="s">
        <v>23</v>
      </c>
      <c r="H7" s="10" t="s">
        <v>28</v>
      </c>
    </row>
    <row r="8" spans="1:8" x14ac:dyDescent="0.25">
      <c r="A8" s="25"/>
      <c r="B8" s="26"/>
      <c r="C8" s="24" t="s">
        <v>56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spans="1:8" ht="25.5" x14ac:dyDescent="0.25">
      <c r="A9" s="4">
        <v>8</v>
      </c>
      <c r="B9" s="4"/>
      <c r="C9" s="4" t="s">
        <v>14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1:8" x14ac:dyDescent="0.25">
      <c r="A10" s="4"/>
      <c r="B10" s="7">
        <v>84</v>
      </c>
      <c r="C10" s="7" t="s">
        <v>19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</row>
    <row r="11" spans="1:8" x14ac:dyDescent="0.25">
      <c r="A11" s="4"/>
      <c r="B11" s="7"/>
      <c r="C11" s="28"/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x14ac:dyDescent="0.25">
      <c r="A12" s="4"/>
      <c r="B12" s="7"/>
      <c r="C12" s="24" t="s">
        <v>59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25.5" x14ac:dyDescent="0.25">
      <c r="A13" s="6">
        <v>5</v>
      </c>
      <c r="B13" s="6"/>
      <c r="C13" s="14" t="s">
        <v>15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25.5" x14ac:dyDescent="0.25">
      <c r="A14" s="7"/>
      <c r="B14" s="7">
        <v>54</v>
      </c>
      <c r="C14" s="15" t="s">
        <v>20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3"/>
  <sheetViews>
    <sheetView workbookViewId="0">
      <selection activeCell="A3" sqref="A3:F3"/>
    </sheetView>
  </sheetViews>
  <sheetFormatPr defaultRowHeight="15" x14ac:dyDescent="0.25"/>
  <cols>
    <col min="1" max="1" width="33.5703125" customWidth="1"/>
    <col min="2" max="3" width="25.28515625" customWidth="1"/>
    <col min="4" max="4" width="21.7109375" customWidth="1"/>
    <col min="5" max="6" width="22.28515625" customWidth="1"/>
  </cols>
  <sheetData>
    <row r="1" spans="1:6" ht="42" customHeight="1" x14ac:dyDescent="0.25">
      <c r="A1" s="320" t="s">
        <v>167</v>
      </c>
      <c r="B1" s="320"/>
      <c r="C1" s="320"/>
      <c r="D1" s="320"/>
      <c r="E1" s="320"/>
      <c r="F1" s="320"/>
    </row>
    <row r="2" spans="1:6" ht="18" customHeight="1" x14ac:dyDescent="0.25">
      <c r="A2" s="2"/>
      <c r="B2" s="2"/>
      <c r="C2" s="2"/>
      <c r="D2" s="2"/>
      <c r="E2" s="2"/>
      <c r="F2" s="2"/>
    </row>
    <row r="3" spans="1:6" ht="15.75" x14ac:dyDescent="0.25">
      <c r="A3" s="320" t="s">
        <v>16</v>
      </c>
      <c r="B3" s="320"/>
      <c r="C3" s="320"/>
      <c r="D3" s="320"/>
      <c r="E3" s="321"/>
      <c r="F3" s="321"/>
    </row>
    <row r="4" spans="1:6" ht="18" x14ac:dyDescent="0.25">
      <c r="A4" s="2"/>
      <c r="B4" s="2"/>
      <c r="C4" s="2"/>
      <c r="D4" s="2"/>
      <c r="E4" s="3"/>
      <c r="F4" s="3"/>
    </row>
    <row r="5" spans="1:6" ht="18" customHeight="1" x14ac:dyDescent="0.25">
      <c r="A5" s="320" t="s">
        <v>4</v>
      </c>
      <c r="B5" s="322"/>
      <c r="C5" s="322"/>
      <c r="D5" s="322"/>
      <c r="E5" s="322"/>
      <c r="F5" s="322"/>
    </row>
    <row r="6" spans="1:6" ht="18" x14ac:dyDescent="0.25">
      <c r="A6" s="2"/>
      <c r="B6" s="2"/>
      <c r="C6" s="2"/>
      <c r="D6" s="2"/>
      <c r="E6" s="3"/>
      <c r="F6" s="3"/>
    </row>
    <row r="7" spans="1:6" ht="15.75" x14ac:dyDescent="0.25">
      <c r="A7" s="320" t="s">
        <v>12</v>
      </c>
      <c r="B7" s="345"/>
      <c r="C7" s="345"/>
      <c r="D7" s="345"/>
      <c r="E7" s="345"/>
      <c r="F7" s="345"/>
    </row>
    <row r="8" spans="1:6" ht="18" x14ac:dyDescent="0.25">
      <c r="A8" s="2"/>
      <c r="B8" s="2"/>
      <c r="C8" s="2"/>
      <c r="D8" s="2"/>
      <c r="E8" s="3"/>
      <c r="F8" s="3"/>
    </row>
    <row r="9" spans="1:6" x14ac:dyDescent="0.25">
      <c r="A9" s="10" t="s">
        <v>47</v>
      </c>
      <c r="B9" s="9" t="s">
        <v>29</v>
      </c>
      <c r="C9" s="10" t="s">
        <v>30</v>
      </c>
      <c r="D9" s="10" t="s">
        <v>27</v>
      </c>
      <c r="E9" s="62" t="s">
        <v>23</v>
      </c>
      <c r="F9" s="62" t="s">
        <v>28</v>
      </c>
    </row>
    <row r="10" spans="1:6" ht="15.75" customHeight="1" x14ac:dyDescent="0.25">
      <c r="A10" s="4" t="s">
        <v>13</v>
      </c>
      <c r="B10" s="54">
        <v>1437609</v>
      </c>
      <c r="C10" s="61">
        <v>1795350</v>
      </c>
      <c r="D10" s="60">
        <v>1878280</v>
      </c>
      <c r="E10" s="60">
        <v>1886430</v>
      </c>
      <c r="F10" s="60">
        <v>1894430</v>
      </c>
    </row>
    <row r="11" spans="1:6" ht="15.75" customHeight="1" x14ac:dyDescent="0.25">
      <c r="A11" s="4" t="s">
        <v>91</v>
      </c>
      <c r="B11" s="135">
        <v>1437609</v>
      </c>
      <c r="C11" s="138">
        <v>1795350</v>
      </c>
      <c r="D11" s="134">
        <v>1878280</v>
      </c>
      <c r="E11" s="134">
        <v>1886430</v>
      </c>
      <c r="F11" s="134">
        <v>1894430</v>
      </c>
    </row>
    <row r="12" spans="1:6" ht="24" customHeight="1" x14ac:dyDescent="0.25">
      <c r="A12" s="56" t="s">
        <v>92</v>
      </c>
      <c r="B12" s="137">
        <v>1373250</v>
      </c>
      <c r="C12" s="138">
        <v>1695608</v>
      </c>
      <c r="D12" s="134">
        <f>D13</f>
        <v>1758280</v>
      </c>
      <c r="E12" s="134">
        <f>E11-E14</f>
        <v>1766430</v>
      </c>
      <c r="F12" s="134">
        <f>F13</f>
        <v>1774430</v>
      </c>
    </row>
    <row r="13" spans="1:6" x14ac:dyDescent="0.25">
      <c r="A13" s="57" t="s">
        <v>93</v>
      </c>
      <c r="B13" s="48">
        <v>1373250</v>
      </c>
      <c r="C13" s="58">
        <f>C11-C14</f>
        <v>1695808</v>
      </c>
      <c r="D13" s="130">
        <f>D11-D14</f>
        <v>1758280</v>
      </c>
      <c r="E13" s="130">
        <f>E11-E14</f>
        <v>1766430</v>
      </c>
      <c r="F13" s="130">
        <f>F11-F14</f>
        <v>1774430</v>
      </c>
    </row>
    <row r="14" spans="1:6" ht="20.25" customHeight="1" x14ac:dyDescent="0.25">
      <c r="A14" s="4" t="s">
        <v>94</v>
      </c>
      <c r="B14" s="136">
        <v>64359</v>
      </c>
      <c r="C14" s="153">
        <v>99542</v>
      </c>
      <c r="D14" s="153">
        <v>120000</v>
      </c>
      <c r="E14" s="153">
        <v>120000</v>
      </c>
      <c r="F14" s="153">
        <v>120000</v>
      </c>
    </row>
    <row r="23" spans="6:6" x14ac:dyDescent="0.25">
      <c r="F23" s="53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320" t="s">
        <v>168</v>
      </c>
      <c r="B1" s="320"/>
      <c r="C1" s="320"/>
      <c r="D1" s="320"/>
      <c r="E1" s="320"/>
      <c r="F1" s="320"/>
    </row>
    <row r="2" spans="1:6" ht="18" customHeight="1" x14ac:dyDescent="0.25">
      <c r="A2" s="2"/>
      <c r="B2" s="2"/>
      <c r="C2" s="2"/>
      <c r="D2" s="2"/>
      <c r="E2" s="2"/>
      <c r="F2" s="2"/>
    </row>
    <row r="3" spans="1:6" ht="15.75" customHeight="1" x14ac:dyDescent="0.25">
      <c r="A3" s="320" t="s">
        <v>16</v>
      </c>
      <c r="B3" s="320"/>
      <c r="C3" s="320"/>
      <c r="D3" s="320"/>
      <c r="E3" s="320"/>
      <c r="F3" s="320"/>
    </row>
    <row r="4" spans="1:6" ht="18" x14ac:dyDescent="0.25">
      <c r="A4" s="2"/>
      <c r="B4" s="2"/>
      <c r="C4" s="2"/>
      <c r="D4" s="2"/>
      <c r="E4" s="3"/>
      <c r="F4" s="3"/>
    </row>
    <row r="5" spans="1:6" ht="18" customHeight="1" x14ac:dyDescent="0.25">
      <c r="A5" s="320" t="s">
        <v>55</v>
      </c>
      <c r="B5" s="320"/>
      <c r="C5" s="320"/>
      <c r="D5" s="320"/>
      <c r="E5" s="320"/>
      <c r="F5" s="320"/>
    </row>
    <row r="6" spans="1:6" ht="18" x14ac:dyDescent="0.25">
      <c r="A6" s="2"/>
      <c r="B6" s="2"/>
      <c r="C6" s="2"/>
      <c r="D6" s="2"/>
      <c r="E6" s="3"/>
      <c r="F6" s="3"/>
    </row>
    <row r="7" spans="1:6" ht="25.5" x14ac:dyDescent="0.25">
      <c r="A7" s="9" t="s">
        <v>47</v>
      </c>
      <c r="B7" s="9" t="s">
        <v>29</v>
      </c>
      <c r="C7" s="10" t="s">
        <v>30</v>
      </c>
      <c r="D7" s="10" t="s">
        <v>27</v>
      </c>
      <c r="E7" s="10" t="s">
        <v>23</v>
      </c>
      <c r="F7" s="10" t="s">
        <v>28</v>
      </c>
    </row>
    <row r="8" spans="1:6" x14ac:dyDescent="0.25">
      <c r="A8" s="4" t="s">
        <v>56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</row>
    <row r="9" spans="1:6" ht="25.5" x14ac:dyDescent="0.25">
      <c r="A9" s="4" t="s">
        <v>57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</row>
    <row r="10" spans="1:6" ht="25.5" x14ac:dyDescent="0.25">
      <c r="A10" s="8" t="s">
        <v>58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</row>
    <row r="11" spans="1:6" x14ac:dyDescent="0.25">
      <c r="A11" s="8"/>
      <c r="B11" s="59">
        <v>0</v>
      </c>
      <c r="C11" s="59">
        <v>0</v>
      </c>
      <c r="D11" s="59">
        <v>0</v>
      </c>
      <c r="E11" s="59">
        <v>0</v>
      </c>
      <c r="F11" s="59">
        <v>0</v>
      </c>
    </row>
    <row r="12" spans="1:6" x14ac:dyDescent="0.25">
      <c r="A12" s="4" t="s">
        <v>59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</row>
    <row r="13" spans="1:6" x14ac:dyDescent="0.25">
      <c r="A13" s="14" t="s">
        <v>50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</row>
    <row r="14" spans="1:6" x14ac:dyDescent="0.25">
      <c r="A14" s="5" t="s">
        <v>51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</row>
    <row r="15" spans="1:6" x14ac:dyDescent="0.25">
      <c r="A15" s="166" t="s">
        <v>52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</row>
    <row r="16" spans="1:6" x14ac:dyDescent="0.25">
      <c r="A16" s="5" t="s">
        <v>53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6"/>
  <sheetViews>
    <sheetView workbookViewId="0">
      <selection activeCell="E92" sqref="E92"/>
    </sheetView>
  </sheetViews>
  <sheetFormatPr defaultRowHeight="15" x14ac:dyDescent="0.25"/>
  <cols>
    <col min="1" max="1" width="17.140625" customWidth="1"/>
    <col min="2" max="2" width="31" customWidth="1"/>
    <col min="3" max="3" width="22" customWidth="1"/>
    <col min="4" max="5" width="19.85546875" customWidth="1"/>
    <col min="6" max="7" width="20.5703125" customWidth="1"/>
    <col min="10" max="10" width="10.140625" bestFit="1" customWidth="1"/>
    <col min="11" max="13" width="11.7109375" bestFit="1" customWidth="1"/>
  </cols>
  <sheetData>
    <row r="1" spans="1:12" ht="42" customHeight="1" x14ac:dyDescent="0.25">
      <c r="A1" s="346" t="s">
        <v>175</v>
      </c>
      <c r="B1" s="346"/>
      <c r="C1" s="346"/>
      <c r="D1" s="346"/>
      <c r="E1" s="346"/>
      <c r="F1" s="346"/>
      <c r="G1" s="346"/>
      <c r="H1" s="315"/>
      <c r="I1" s="315"/>
      <c r="J1" s="315"/>
      <c r="K1" s="315"/>
      <c r="L1" s="315"/>
    </row>
    <row r="2" spans="1:12" ht="30" customHeight="1" x14ac:dyDescent="0.25">
      <c r="A2" s="349" t="s">
        <v>176</v>
      </c>
      <c r="B2" s="349"/>
      <c r="C2" s="349"/>
      <c r="D2" s="349"/>
      <c r="E2" s="349"/>
      <c r="F2" s="349"/>
      <c r="G2" s="349"/>
      <c r="H2" s="314"/>
      <c r="I2" s="314"/>
      <c r="J2" s="314"/>
      <c r="K2" s="314"/>
      <c r="L2" s="314"/>
    </row>
    <row r="3" spans="1:12" ht="30" customHeight="1" x14ac:dyDescent="0.25">
      <c r="A3" s="313"/>
      <c r="B3" s="313"/>
      <c r="C3" s="313"/>
      <c r="D3" s="313"/>
      <c r="E3" s="313"/>
      <c r="F3" s="313"/>
      <c r="G3" s="313"/>
      <c r="H3" s="314"/>
      <c r="I3" s="314"/>
      <c r="J3" s="314"/>
      <c r="K3" s="314"/>
      <c r="L3" s="314"/>
    </row>
    <row r="4" spans="1:12" ht="18" customHeight="1" x14ac:dyDescent="0.25">
      <c r="A4" s="320" t="s">
        <v>142</v>
      </c>
      <c r="B4" s="320"/>
      <c r="C4" s="320"/>
      <c r="D4" s="320"/>
      <c r="E4" s="320"/>
      <c r="F4" s="320"/>
      <c r="G4" s="320"/>
    </row>
    <row r="5" spans="1:12" ht="18.75" thickBot="1" x14ac:dyDescent="0.3">
      <c r="A5" s="2"/>
      <c r="B5" s="2"/>
      <c r="C5" s="2"/>
      <c r="D5" s="2"/>
      <c r="E5" s="2"/>
    </row>
    <row r="6" spans="1:12" ht="15.75" thickTop="1" x14ac:dyDescent="0.25">
      <c r="A6" s="66" t="s">
        <v>17</v>
      </c>
      <c r="B6" s="67" t="s">
        <v>26</v>
      </c>
      <c r="C6" s="90" t="s">
        <v>134</v>
      </c>
      <c r="D6" s="68" t="s">
        <v>107</v>
      </c>
      <c r="E6" s="68" t="s">
        <v>27</v>
      </c>
      <c r="F6" s="68" t="s">
        <v>108</v>
      </c>
      <c r="G6" s="68" t="s">
        <v>141</v>
      </c>
    </row>
    <row r="7" spans="1:12" x14ac:dyDescent="0.25">
      <c r="A7" s="69"/>
      <c r="B7" s="91" t="s">
        <v>109</v>
      </c>
      <c r="C7" s="91" t="s">
        <v>31</v>
      </c>
      <c r="D7" s="91" t="s">
        <v>31</v>
      </c>
      <c r="E7" s="91" t="s">
        <v>31</v>
      </c>
      <c r="F7" s="91" t="s">
        <v>31</v>
      </c>
      <c r="G7" s="91" t="s">
        <v>31</v>
      </c>
    </row>
    <row r="8" spans="1:12" ht="24.75" x14ac:dyDescent="0.25">
      <c r="A8" s="71" t="s">
        <v>110</v>
      </c>
      <c r="B8" s="72" t="s">
        <v>111</v>
      </c>
      <c r="C8" s="103">
        <f>C9+C35+C39+C48+C51+C55+C62</f>
        <v>1437609</v>
      </c>
      <c r="D8" s="103">
        <f>D9+D35+D39+D48+D51+D55+D62+D43</f>
        <v>1795350</v>
      </c>
      <c r="E8" s="103">
        <f>E9+E35+E39+E48+E51+E55+E62+E43+E76+E47</f>
        <v>1875280</v>
      </c>
      <c r="F8" s="103">
        <f>F9+F35+F39+F48+F55+F62+F43+F76+F47</f>
        <v>1886430</v>
      </c>
      <c r="G8" s="103">
        <f>G9+G35+G39+G48+G55+G62+G43+G76+G47</f>
        <v>1894430</v>
      </c>
    </row>
    <row r="9" spans="1:12" ht="24.75" x14ac:dyDescent="0.25">
      <c r="A9" s="73" t="s">
        <v>112</v>
      </c>
      <c r="B9" s="74" t="s">
        <v>113</v>
      </c>
      <c r="C9" s="104">
        <f>C10+C16+C22+C32</f>
        <v>1322358</v>
      </c>
      <c r="D9" s="93">
        <v>1614226</v>
      </c>
      <c r="E9" s="104">
        <f>E10+E16+E19+E22+E32</f>
        <v>1707750</v>
      </c>
      <c r="F9" s="104">
        <f>F10+F16+F19+F22+F32</f>
        <v>1783650</v>
      </c>
      <c r="G9" s="104">
        <f>G10+G16+G19+G22+G32</f>
        <v>1791650</v>
      </c>
      <c r="K9" s="55"/>
    </row>
    <row r="10" spans="1:12" x14ac:dyDescent="0.25">
      <c r="A10" s="75" t="s">
        <v>95</v>
      </c>
      <c r="B10" s="76" t="s">
        <v>114</v>
      </c>
      <c r="C10" s="98">
        <v>1077248</v>
      </c>
      <c r="D10" s="94">
        <v>1330772</v>
      </c>
      <c r="E10" s="121">
        <f>E11</f>
        <v>1294580</v>
      </c>
      <c r="F10" s="121">
        <f>F11</f>
        <v>1369680</v>
      </c>
      <c r="G10" s="121">
        <f>G11</f>
        <v>1377680</v>
      </c>
    </row>
    <row r="11" spans="1:12" x14ac:dyDescent="0.25">
      <c r="A11" s="111">
        <v>3</v>
      </c>
      <c r="B11" s="112" t="s">
        <v>9</v>
      </c>
      <c r="C11" s="113">
        <v>1077248</v>
      </c>
      <c r="D11" s="118">
        <v>1325772</v>
      </c>
      <c r="E11" s="119">
        <v>1294580</v>
      </c>
      <c r="F11" s="119">
        <f>F12+F13</f>
        <v>1369680</v>
      </c>
      <c r="G11" s="119">
        <f>G12+G13</f>
        <v>1377680</v>
      </c>
    </row>
    <row r="12" spans="1:12" x14ac:dyDescent="0.25">
      <c r="A12" s="77">
        <v>31</v>
      </c>
      <c r="B12" s="70" t="s">
        <v>115</v>
      </c>
      <c r="C12" s="99">
        <v>1074665</v>
      </c>
      <c r="D12" s="118">
        <v>1307122</v>
      </c>
      <c r="E12" s="106">
        <v>1269880</v>
      </c>
      <c r="F12" s="124">
        <v>1342880</v>
      </c>
      <c r="G12" s="124">
        <v>1350880</v>
      </c>
      <c r="K12" s="55"/>
    </row>
    <row r="13" spans="1:12" x14ac:dyDescent="0.25">
      <c r="A13" s="77">
        <v>32</v>
      </c>
      <c r="B13" s="70" t="s">
        <v>18</v>
      </c>
      <c r="C13" s="99">
        <v>2583</v>
      </c>
      <c r="D13" s="118">
        <v>18650</v>
      </c>
      <c r="E13" s="106">
        <v>24700</v>
      </c>
      <c r="F13" s="124">
        <v>26800</v>
      </c>
      <c r="G13" s="124">
        <v>26800</v>
      </c>
      <c r="K13" s="55"/>
    </row>
    <row r="14" spans="1:12" ht="26.25" customHeight="1" x14ac:dyDescent="0.25">
      <c r="A14" s="115">
        <v>4</v>
      </c>
      <c r="B14" s="114" t="s">
        <v>135</v>
      </c>
      <c r="C14" s="105">
        <v>0</v>
      </c>
      <c r="D14" s="92">
        <v>5000</v>
      </c>
      <c r="E14" s="103">
        <v>0</v>
      </c>
      <c r="F14" s="103">
        <f>E14+(E14*5%)</f>
        <v>0</v>
      </c>
      <c r="G14" s="103">
        <f>F14+(F14*5%)</f>
        <v>0</v>
      </c>
      <c r="K14" s="55"/>
    </row>
    <row r="15" spans="1:12" ht="24.75" x14ac:dyDescent="0.25">
      <c r="A15" s="77">
        <v>42</v>
      </c>
      <c r="B15" s="81" t="s">
        <v>136</v>
      </c>
      <c r="C15" s="99">
        <v>0</v>
      </c>
      <c r="D15" s="118">
        <v>5000</v>
      </c>
      <c r="E15" s="106">
        <v>0</v>
      </c>
      <c r="F15" s="124">
        <f t="shared" ref="F15:G15" si="0">E15+(E15*5%)</f>
        <v>0</v>
      </c>
      <c r="G15" s="124">
        <f t="shared" si="0"/>
        <v>0</v>
      </c>
    </row>
    <row r="16" spans="1:12" ht="24.75" x14ac:dyDescent="0.25">
      <c r="A16" s="78" t="s">
        <v>116</v>
      </c>
      <c r="B16" s="79" t="s">
        <v>117</v>
      </c>
      <c r="C16" s="98">
        <v>1</v>
      </c>
      <c r="D16" s="95">
        <v>27</v>
      </c>
      <c r="E16" s="97">
        <v>50</v>
      </c>
      <c r="F16" s="98">
        <v>50</v>
      </c>
      <c r="G16" s="97">
        <v>50</v>
      </c>
    </row>
    <row r="17" spans="1:11" x14ac:dyDescent="0.25">
      <c r="A17" s="77">
        <v>3</v>
      </c>
      <c r="B17" s="70" t="s">
        <v>9</v>
      </c>
      <c r="C17" s="105">
        <v>1</v>
      </c>
      <c r="D17" s="96">
        <v>27</v>
      </c>
      <c r="E17" s="122">
        <v>50</v>
      </c>
      <c r="F17" s="99">
        <v>50</v>
      </c>
      <c r="G17" s="106">
        <v>50</v>
      </c>
    </row>
    <row r="18" spans="1:11" x14ac:dyDescent="0.25">
      <c r="A18" s="77">
        <v>34</v>
      </c>
      <c r="B18" s="70" t="s">
        <v>90</v>
      </c>
      <c r="C18" s="99">
        <v>1</v>
      </c>
      <c r="D18" s="96">
        <v>27</v>
      </c>
      <c r="E18" s="122">
        <v>50</v>
      </c>
      <c r="F18" s="99">
        <v>50</v>
      </c>
      <c r="G18" s="106">
        <v>50</v>
      </c>
    </row>
    <row r="19" spans="1:11" ht="24.75" x14ac:dyDescent="0.25">
      <c r="A19" s="87" t="s">
        <v>116</v>
      </c>
      <c r="B19" s="79" t="s">
        <v>169</v>
      </c>
      <c r="C19" s="98">
        <v>0</v>
      </c>
      <c r="D19" s="98">
        <v>0</v>
      </c>
      <c r="E19" s="97">
        <f>E20</f>
        <v>141120</v>
      </c>
      <c r="F19" s="97">
        <v>141120</v>
      </c>
      <c r="G19" s="97">
        <v>141120</v>
      </c>
      <c r="K19" s="55"/>
    </row>
    <row r="20" spans="1:11" x14ac:dyDescent="0.25">
      <c r="A20" s="111">
        <v>3</v>
      </c>
      <c r="B20" s="70" t="s">
        <v>9</v>
      </c>
      <c r="C20" s="99">
        <v>0</v>
      </c>
      <c r="D20" s="99">
        <v>0</v>
      </c>
      <c r="E20" s="122">
        <v>141120</v>
      </c>
      <c r="F20" s="122">
        <v>141120</v>
      </c>
      <c r="G20" s="122">
        <v>141120</v>
      </c>
      <c r="K20" s="55"/>
    </row>
    <row r="21" spans="1:11" x14ac:dyDescent="0.25">
      <c r="A21" s="77">
        <v>31</v>
      </c>
      <c r="B21" s="70" t="s">
        <v>115</v>
      </c>
      <c r="C21" s="99">
        <v>0</v>
      </c>
      <c r="D21" s="99">
        <v>0</v>
      </c>
      <c r="E21" s="122">
        <v>14120</v>
      </c>
      <c r="F21" s="122">
        <v>14120</v>
      </c>
      <c r="G21" s="122">
        <v>141120</v>
      </c>
      <c r="K21" s="55"/>
    </row>
    <row r="22" spans="1:11" ht="24.75" x14ac:dyDescent="0.25">
      <c r="A22" s="274" t="s">
        <v>95</v>
      </c>
      <c r="B22" s="79" t="s">
        <v>118</v>
      </c>
      <c r="C22" s="98">
        <v>245109</v>
      </c>
      <c r="D22" s="98">
        <f>D23+D27</f>
        <v>265649</v>
      </c>
      <c r="E22" s="98">
        <f>E23+E27</f>
        <v>265500</v>
      </c>
      <c r="F22" s="97">
        <f>F23+F27</f>
        <v>265800</v>
      </c>
      <c r="G22" s="97">
        <v>265800</v>
      </c>
    </row>
    <row r="23" spans="1:11" x14ac:dyDescent="0.25">
      <c r="A23" s="111">
        <v>3</v>
      </c>
      <c r="B23" s="112" t="s">
        <v>9</v>
      </c>
      <c r="C23" s="113">
        <v>239808</v>
      </c>
      <c r="D23" s="113">
        <f>D24+D25+D26</f>
        <v>257587</v>
      </c>
      <c r="E23" s="119">
        <f>E24+E25+E26</f>
        <v>253700</v>
      </c>
      <c r="F23" s="119">
        <v>258600</v>
      </c>
      <c r="G23" s="119">
        <v>258600</v>
      </c>
      <c r="K23" s="55"/>
    </row>
    <row r="24" spans="1:11" x14ac:dyDescent="0.25">
      <c r="A24" s="77">
        <v>31</v>
      </c>
      <c r="B24" s="70" t="s">
        <v>115</v>
      </c>
      <c r="C24" s="99">
        <v>22536</v>
      </c>
      <c r="D24" s="99">
        <v>21236</v>
      </c>
      <c r="E24" s="106">
        <v>20000</v>
      </c>
      <c r="F24" s="106">
        <v>20000</v>
      </c>
      <c r="G24" s="106">
        <v>20000</v>
      </c>
    </row>
    <row r="25" spans="1:11" x14ac:dyDescent="0.25">
      <c r="A25" s="77">
        <v>32</v>
      </c>
      <c r="B25" s="70" t="s">
        <v>18</v>
      </c>
      <c r="C25" s="99">
        <v>215274</v>
      </c>
      <c r="D25" s="99">
        <v>234027</v>
      </c>
      <c r="E25" s="106">
        <v>231350</v>
      </c>
      <c r="F25" s="106">
        <v>236300</v>
      </c>
      <c r="G25" s="106">
        <v>236300</v>
      </c>
    </row>
    <row r="26" spans="1:11" x14ac:dyDescent="0.25">
      <c r="A26" s="77">
        <v>34</v>
      </c>
      <c r="B26" s="70" t="s">
        <v>90</v>
      </c>
      <c r="C26" s="99">
        <v>1999</v>
      </c>
      <c r="D26" s="99">
        <v>2324</v>
      </c>
      <c r="E26" s="122">
        <v>2350</v>
      </c>
      <c r="F26" s="122">
        <v>2300</v>
      </c>
      <c r="G26" s="122">
        <v>2300</v>
      </c>
    </row>
    <row r="27" spans="1:11" ht="24.75" x14ac:dyDescent="0.25">
      <c r="A27" s="115">
        <v>4</v>
      </c>
      <c r="B27" s="114" t="s">
        <v>11</v>
      </c>
      <c r="C27" s="113">
        <v>5301</v>
      </c>
      <c r="D27" s="113">
        <v>8062</v>
      </c>
      <c r="E27" s="119">
        <v>11800</v>
      </c>
      <c r="F27" s="119">
        <v>7200</v>
      </c>
      <c r="G27" s="119">
        <v>7200</v>
      </c>
    </row>
    <row r="28" spans="1:11" ht="23.25" customHeight="1" x14ac:dyDescent="0.25">
      <c r="A28" s="80">
        <v>42</v>
      </c>
      <c r="B28" s="81" t="s">
        <v>25</v>
      </c>
      <c r="C28" s="99">
        <v>5301</v>
      </c>
      <c r="D28" s="99">
        <v>8062</v>
      </c>
      <c r="E28" s="106">
        <v>11800</v>
      </c>
      <c r="F28" s="106">
        <v>7200</v>
      </c>
      <c r="G28" s="106">
        <v>7200</v>
      </c>
    </row>
    <row r="29" spans="1:11" ht="15" customHeight="1" x14ac:dyDescent="0.25">
      <c r="A29" s="300" t="s">
        <v>95</v>
      </c>
      <c r="B29" s="76" t="s">
        <v>170</v>
      </c>
      <c r="C29" s="101">
        <v>0</v>
      </c>
      <c r="D29" s="98">
        <v>12951</v>
      </c>
      <c r="E29" s="127">
        <v>7000</v>
      </c>
      <c r="F29" s="304">
        <v>0</v>
      </c>
      <c r="G29" s="304" t="s">
        <v>153</v>
      </c>
    </row>
    <row r="30" spans="1:11" x14ac:dyDescent="0.25">
      <c r="A30" s="80">
        <v>3</v>
      </c>
      <c r="B30" s="81" t="s">
        <v>9</v>
      </c>
      <c r="C30" s="99">
        <v>0</v>
      </c>
      <c r="D30" s="99">
        <v>12951</v>
      </c>
      <c r="E30" s="122">
        <v>7000</v>
      </c>
      <c r="F30" s="122">
        <v>0</v>
      </c>
      <c r="G30" s="122">
        <v>0</v>
      </c>
    </row>
    <row r="31" spans="1:11" x14ac:dyDescent="0.25">
      <c r="A31" s="80">
        <v>32</v>
      </c>
      <c r="B31" s="81" t="s">
        <v>18</v>
      </c>
      <c r="C31" s="99">
        <v>0</v>
      </c>
      <c r="D31" s="99">
        <v>12951</v>
      </c>
      <c r="E31" s="122">
        <v>7000</v>
      </c>
      <c r="F31" s="122">
        <v>0</v>
      </c>
      <c r="G31" s="122">
        <v>0</v>
      </c>
    </row>
    <row r="32" spans="1:11" ht="24.75" x14ac:dyDescent="0.25">
      <c r="A32" s="82" t="s">
        <v>116</v>
      </c>
      <c r="B32" s="79" t="s">
        <v>143</v>
      </c>
      <c r="C32" s="98">
        <v>0</v>
      </c>
      <c r="D32" s="98">
        <v>4827</v>
      </c>
      <c r="E32" s="97">
        <v>6500</v>
      </c>
      <c r="F32" s="97">
        <v>7000</v>
      </c>
      <c r="G32" s="97">
        <v>7000</v>
      </c>
    </row>
    <row r="33" spans="1:7" x14ac:dyDescent="0.25">
      <c r="A33" s="111">
        <v>3</v>
      </c>
      <c r="B33" s="112" t="s">
        <v>9</v>
      </c>
      <c r="C33" s="113">
        <v>0</v>
      </c>
      <c r="D33" s="113">
        <v>1327</v>
      </c>
      <c r="E33" s="125">
        <v>6500</v>
      </c>
      <c r="F33" s="125">
        <v>7000</v>
      </c>
      <c r="G33" s="125">
        <v>7000</v>
      </c>
    </row>
    <row r="34" spans="1:7" x14ac:dyDescent="0.25">
      <c r="A34" s="77">
        <v>32</v>
      </c>
      <c r="B34" s="70" t="s">
        <v>18</v>
      </c>
      <c r="C34" s="99">
        <v>0</v>
      </c>
      <c r="D34" s="99">
        <v>1327</v>
      </c>
      <c r="E34" s="126">
        <v>6500</v>
      </c>
      <c r="F34" s="126">
        <v>7000</v>
      </c>
      <c r="G34" s="126">
        <v>7000</v>
      </c>
    </row>
    <row r="35" spans="1:7" ht="36.75" x14ac:dyDescent="0.25">
      <c r="A35" s="73" t="s">
        <v>119</v>
      </c>
      <c r="B35" s="74" t="s">
        <v>120</v>
      </c>
      <c r="C35" s="93">
        <v>3902</v>
      </c>
      <c r="D35" s="93">
        <v>6000</v>
      </c>
      <c r="E35" s="104">
        <v>7000</v>
      </c>
      <c r="F35" s="104">
        <v>7000</v>
      </c>
      <c r="G35" s="104">
        <v>7000</v>
      </c>
    </row>
    <row r="36" spans="1:7" ht="24.75" x14ac:dyDescent="0.25">
      <c r="A36" s="82" t="s">
        <v>121</v>
      </c>
      <c r="B36" s="79" t="s">
        <v>122</v>
      </c>
      <c r="C36" s="98">
        <v>3902</v>
      </c>
      <c r="D36" s="98">
        <v>6000</v>
      </c>
      <c r="E36" s="97">
        <v>7000</v>
      </c>
      <c r="F36" s="97">
        <v>7000</v>
      </c>
      <c r="G36" s="97">
        <v>7000</v>
      </c>
    </row>
    <row r="37" spans="1:7" x14ac:dyDescent="0.25">
      <c r="A37" s="111">
        <v>3</v>
      </c>
      <c r="B37" s="112" t="s">
        <v>9</v>
      </c>
      <c r="C37" s="113">
        <v>3902</v>
      </c>
      <c r="D37" s="113">
        <v>6000</v>
      </c>
      <c r="E37" s="123">
        <v>7000</v>
      </c>
      <c r="F37" s="123">
        <v>7000</v>
      </c>
      <c r="G37" s="123">
        <v>7000</v>
      </c>
    </row>
    <row r="38" spans="1:7" x14ac:dyDescent="0.25">
      <c r="A38" s="77">
        <v>32</v>
      </c>
      <c r="B38" s="70" t="s">
        <v>18</v>
      </c>
      <c r="C38" s="99">
        <v>3902</v>
      </c>
      <c r="D38" s="99">
        <v>6000</v>
      </c>
      <c r="E38" s="122">
        <v>7000</v>
      </c>
      <c r="F38" s="122">
        <v>7000</v>
      </c>
      <c r="G38" s="122">
        <v>7000</v>
      </c>
    </row>
    <row r="39" spans="1:7" ht="24.75" x14ac:dyDescent="0.25">
      <c r="A39" s="83" t="s">
        <v>123</v>
      </c>
      <c r="B39" s="74" t="s">
        <v>124</v>
      </c>
      <c r="C39" s="93">
        <v>4619</v>
      </c>
      <c r="D39" s="93">
        <v>4000</v>
      </c>
      <c r="E39" s="104">
        <v>4000</v>
      </c>
      <c r="F39" s="104">
        <v>4000</v>
      </c>
      <c r="G39" s="104">
        <v>4000</v>
      </c>
    </row>
    <row r="40" spans="1:7" ht="24.75" x14ac:dyDescent="0.25">
      <c r="A40" s="82" t="s">
        <v>95</v>
      </c>
      <c r="B40" s="79" t="s">
        <v>122</v>
      </c>
      <c r="C40" s="98">
        <v>4619</v>
      </c>
      <c r="D40" s="98">
        <v>4000</v>
      </c>
      <c r="E40" s="97">
        <v>4000</v>
      </c>
      <c r="F40" s="97">
        <v>4000</v>
      </c>
      <c r="G40" s="97">
        <v>4000</v>
      </c>
    </row>
    <row r="41" spans="1:7" x14ac:dyDescent="0.25">
      <c r="A41" s="111">
        <v>3</v>
      </c>
      <c r="B41" s="112" t="s">
        <v>9</v>
      </c>
      <c r="C41" s="113">
        <v>4619</v>
      </c>
      <c r="D41" s="113">
        <v>4000</v>
      </c>
      <c r="E41" s="119">
        <v>4000</v>
      </c>
      <c r="F41" s="119">
        <v>4000</v>
      </c>
      <c r="G41" s="119">
        <v>4000</v>
      </c>
    </row>
    <row r="42" spans="1:7" x14ac:dyDescent="0.25">
      <c r="A42" s="77">
        <v>32</v>
      </c>
      <c r="B42" s="70" t="s">
        <v>18</v>
      </c>
      <c r="C42" s="99">
        <v>4619</v>
      </c>
      <c r="D42" s="99">
        <v>4000</v>
      </c>
      <c r="E42" s="106">
        <v>4000</v>
      </c>
      <c r="F42" s="106">
        <v>4000</v>
      </c>
      <c r="G42" s="106">
        <v>4000</v>
      </c>
    </row>
    <row r="43" spans="1:7" ht="24.75" x14ac:dyDescent="0.25">
      <c r="A43" s="100" t="s">
        <v>137</v>
      </c>
      <c r="B43" s="74" t="s">
        <v>138</v>
      </c>
      <c r="C43" s="93">
        <v>0</v>
      </c>
      <c r="D43" s="93">
        <v>1000</v>
      </c>
      <c r="E43" s="104">
        <v>1000</v>
      </c>
      <c r="F43" s="104">
        <v>1000</v>
      </c>
      <c r="G43" s="104">
        <v>1000</v>
      </c>
    </row>
    <row r="44" spans="1:7" ht="24.75" x14ac:dyDescent="0.25">
      <c r="A44" s="87" t="s">
        <v>153</v>
      </c>
      <c r="B44" s="79" t="s">
        <v>122</v>
      </c>
      <c r="C44" s="98">
        <v>0</v>
      </c>
      <c r="D44" s="101">
        <v>1000</v>
      </c>
      <c r="E44" s="120">
        <v>1000</v>
      </c>
      <c r="F44" s="120">
        <v>1000</v>
      </c>
      <c r="G44" s="120">
        <v>1000</v>
      </c>
    </row>
    <row r="45" spans="1:7" x14ac:dyDescent="0.25">
      <c r="A45" s="111">
        <v>3</v>
      </c>
      <c r="B45" s="112" t="s">
        <v>9</v>
      </c>
      <c r="C45" s="113">
        <v>0</v>
      </c>
      <c r="D45" s="113">
        <v>1000</v>
      </c>
      <c r="E45" s="119">
        <v>1000</v>
      </c>
      <c r="F45" s="119">
        <v>1000</v>
      </c>
      <c r="G45" s="119">
        <v>1000</v>
      </c>
    </row>
    <row r="46" spans="1:7" x14ac:dyDescent="0.25">
      <c r="A46" s="116">
        <v>32</v>
      </c>
      <c r="B46" s="70" t="s">
        <v>18</v>
      </c>
      <c r="C46" s="99">
        <v>0</v>
      </c>
      <c r="D46" s="99">
        <v>1000</v>
      </c>
      <c r="E46" s="106">
        <v>1000</v>
      </c>
      <c r="F46" s="106">
        <v>1000</v>
      </c>
      <c r="G46" s="106">
        <v>1000</v>
      </c>
    </row>
    <row r="47" spans="1:7" ht="24.75" x14ac:dyDescent="0.25">
      <c r="A47" s="312" t="s">
        <v>125</v>
      </c>
      <c r="B47" s="74" t="s">
        <v>126</v>
      </c>
      <c r="C47" s="93">
        <v>12136</v>
      </c>
      <c r="D47" s="93">
        <f>D48+D51</f>
        <v>3981</v>
      </c>
      <c r="E47" s="104">
        <v>4000</v>
      </c>
      <c r="F47" s="104">
        <v>4000</v>
      </c>
      <c r="G47" s="104">
        <v>4000</v>
      </c>
    </row>
    <row r="48" spans="1:7" x14ac:dyDescent="0.25">
      <c r="A48" s="84" t="s">
        <v>95</v>
      </c>
      <c r="B48" s="79" t="s">
        <v>139</v>
      </c>
      <c r="C48" s="98">
        <f>C50</f>
        <v>307</v>
      </c>
      <c r="D48" s="98">
        <v>0</v>
      </c>
      <c r="E48" s="97">
        <v>0</v>
      </c>
      <c r="F48" s="97">
        <v>0</v>
      </c>
      <c r="G48" s="97">
        <v>0</v>
      </c>
    </row>
    <row r="49" spans="1:7" x14ac:dyDescent="0.25">
      <c r="A49" s="109">
        <v>3</v>
      </c>
      <c r="B49" s="110" t="s">
        <v>9</v>
      </c>
      <c r="C49" s="92">
        <v>307</v>
      </c>
      <c r="D49" s="92">
        <v>0</v>
      </c>
      <c r="E49" s="128">
        <v>0</v>
      </c>
      <c r="F49" s="128">
        <v>0</v>
      </c>
      <c r="G49" s="128">
        <v>0</v>
      </c>
    </row>
    <row r="50" spans="1:7" x14ac:dyDescent="0.25">
      <c r="A50" s="85">
        <v>31</v>
      </c>
      <c r="B50" s="86" t="s">
        <v>115</v>
      </c>
      <c r="C50" s="108">
        <v>307</v>
      </c>
      <c r="D50" s="117">
        <v>0</v>
      </c>
      <c r="E50" s="128">
        <v>0</v>
      </c>
      <c r="F50" s="128">
        <v>0</v>
      </c>
      <c r="G50" s="128">
        <v>0</v>
      </c>
    </row>
    <row r="51" spans="1:7" ht="24.75" x14ac:dyDescent="0.25">
      <c r="A51" s="87" t="s">
        <v>95</v>
      </c>
      <c r="B51" s="79" t="s">
        <v>127</v>
      </c>
      <c r="C51" s="98">
        <f>C52</f>
        <v>11829</v>
      </c>
      <c r="D51" s="98">
        <v>3981</v>
      </c>
      <c r="E51" s="97">
        <v>4000</v>
      </c>
      <c r="F51" s="97">
        <v>4000</v>
      </c>
      <c r="G51" s="97">
        <v>4000</v>
      </c>
    </row>
    <row r="52" spans="1:7" x14ac:dyDescent="0.25">
      <c r="A52" s="115">
        <v>3</v>
      </c>
      <c r="B52" s="114" t="s">
        <v>9</v>
      </c>
      <c r="C52" s="113">
        <v>11829</v>
      </c>
      <c r="D52" s="113">
        <v>3981</v>
      </c>
      <c r="E52" s="119">
        <v>4000</v>
      </c>
      <c r="F52" s="119">
        <v>4000</v>
      </c>
      <c r="G52" s="119">
        <v>4000</v>
      </c>
    </row>
    <row r="53" spans="1:7" x14ac:dyDescent="0.25">
      <c r="A53" s="77">
        <v>31</v>
      </c>
      <c r="B53" s="70" t="s">
        <v>115</v>
      </c>
      <c r="C53" s="99">
        <v>11814</v>
      </c>
      <c r="D53" s="99">
        <v>3318</v>
      </c>
      <c r="E53" s="119">
        <v>3400</v>
      </c>
      <c r="F53" s="119">
        <v>3400</v>
      </c>
      <c r="G53" s="119">
        <v>3400</v>
      </c>
    </row>
    <row r="54" spans="1:7" x14ac:dyDescent="0.25">
      <c r="A54" s="77">
        <v>32</v>
      </c>
      <c r="B54" s="70" t="s">
        <v>18</v>
      </c>
      <c r="C54" s="99">
        <v>15</v>
      </c>
      <c r="D54" s="99">
        <v>663</v>
      </c>
      <c r="E54" s="119">
        <v>600</v>
      </c>
      <c r="F54" s="119">
        <v>600</v>
      </c>
      <c r="G54" s="119">
        <v>600</v>
      </c>
    </row>
    <row r="55" spans="1:7" ht="24.75" x14ac:dyDescent="0.25">
      <c r="A55" s="73" t="s">
        <v>128</v>
      </c>
      <c r="B55" s="74" t="s">
        <v>129</v>
      </c>
      <c r="C55" s="93">
        <v>0</v>
      </c>
      <c r="D55" s="93">
        <v>1327</v>
      </c>
      <c r="E55" s="104">
        <f>E56+E59</f>
        <v>26000</v>
      </c>
      <c r="F55" s="104">
        <f>F56+F59</f>
        <v>26500</v>
      </c>
      <c r="G55" s="104">
        <f>G56+G59</f>
        <v>26500</v>
      </c>
    </row>
    <row r="56" spans="1:7" x14ac:dyDescent="0.25">
      <c r="A56" s="78" t="s">
        <v>116</v>
      </c>
      <c r="B56" s="76" t="s">
        <v>114</v>
      </c>
      <c r="C56" s="98">
        <v>0</v>
      </c>
      <c r="D56" s="129">
        <v>1327</v>
      </c>
      <c r="E56" s="121">
        <f>E57</f>
        <v>25000</v>
      </c>
      <c r="F56" s="121">
        <f t="shared" ref="F56:G56" si="1">F57</f>
        <v>25000</v>
      </c>
      <c r="G56" s="121">
        <f t="shared" si="1"/>
        <v>25000</v>
      </c>
    </row>
    <row r="57" spans="1:7" ht="24.75" x14ac:dyDescent="0.25">
      <c r="A57" s="115">
        <v>4</v>
      </c>
      <c r="B57" s="114" t="s">
        <v>11</v>
      </c>
      <c r="C57" s="113">
        <v>0</v>
      </c>
      <c r="D57" s="113">
        <v>0</v>
      </c>
      <c r="E57" s="119">
        <v>25000</v>
      </c>
      <c r="F57" s="119">
        <f t="shared" ref="F57:G57" si="2">F58</f>
        <v>25000</v>
      </c>
      <c r="G57" s="119">
        <f t="shared" si="2"/>
        <v>25000</v>
      </c>
    </row>
    <row r="58" spans="1:7" ht="24.75" x14ac:dyDescent="0.25">
      <c r="A58" s="80">
        <v>42</v>
      </c>
      <c r="B58" s="81" t="s">
        <v>25</v>
      </c>
      <c r="C58" s="99">
        <v>0</v>
      </c>
      <c r="D58" s="99">
        <v>0</v>
      </c>
      <c r="E58" s="106">
        <v>25000</v>
      </c>
      <c r="F58" s="106">
        <v>25000</v>
      </c>
      <c r="G58" s="106">
        <v>25000</v>
      </c>
    </row>
    <row r="59" spans="1:7" x14ac:dyDescent="0.25">
      <c r="A59" s="78" t="s">
        <v>116</v>
      </c>
      <c r="B59" s="76" t="s">
        <v>130</v>
      </c>
      <c r="C59" s="98">
        <v>0</v>
      </c>
      <c r="D59" s="129">
        <v>1327</v>
      </c>
      <c r="E59" s="121">
        <v>1000</v>
      </c>
      <c r="F59" s="121">
        <v>1500</v>
      </c>
      <c r="G59" s="121">
        <v>1500</v>
      </c>
    </row>
    <row r="60" spans="1:7" ht="24.75" x14ac:dyDescent="0.25">
      <c r="A60" s="115">
        <v>4</v>
      </c>
      <c r="B60" s="114" t="s">
        <v>11</v>
      </c>
      <c r="C60" s="113">
        <v>0</v>
      </c>
      <c r="D60" s="113">
        <v>1327</v>
      </c>
      <c r="E60" s="119">
        <v>1000</v>
      </c>
      <c r="F60" s="119">
        <v>1500</v>
      </c>
      <c r="G60" s="119">
        <f t="shared" ref="G60" si="3">G61</f>
        <v>1500</v>
      </c>
    </row>
    <row r="61" spans="1:7" ht="24.75" customHeight="1" x14ac:dyDescent="0.25">
      <c r="A61" s="80">
        <v>42</v>
      </c>
      <c r="B61" s="81" t="s">
        <v>25</v>
      </c>
      <c r="C61" s="99">
        <v>0</v>
      </c>
      <c r="D61" s="99">
        <v>1327</v>
      </c>
      <c r="E61" s="106">
        <v>1000</v>
      </c>
      <c r="F61" s="106">
        <v>1500</v>
      </c>
      <c r="G61" s="106">
        <v>1500</v>
      </c>
    </row>
    <row r="62" spans="1:7" ht="24.75" x14ac:dyDescent="0.25">
      <c r="A62" s="88" t="s">
        <v>140</v>
      </c>
      <c r="B62" s="89" t="s">
        <v>131</v>
      </c>
      <c r="C62" s="102">
        <v>94594</v>
      </c>
      <c r="D62" s="102">
        <v>164816</v>
      </c>
      <c r="E62" s="107">
        <v>61250</v>
      </c>
      <c r="F62" s="107">
        <v>0</v>
      </c>
      <c r="G62" s="107">
        <v>0</v>
      </c>
    </row>
    <row r="63" spans="1:7" x14ac:dyDescent="0.25">
      <c r="A63" s="75" t="s">
        <v>95</v>
      </c>
      <c r="B63" s="76" t="s">
        <v>114</v>
      </c>
      <c r="C63" s="98">
        <v>6676</v>
      </c>
      <c r="D63" s="98">
        <v>10618</v>
      </c>
      <c r="E63" s="97">
        <v>7200</v>
      </c>
      <c r="F63" s="97">
        <v>0</v>
      </c>
      <c r="G63" s="97">
        <v>0</v>
      </c>
    </row>
    <row r="64" spans="1:7" x14ac:dyDescent="0.25">
      <c r="A64" s="111">
        <v>3</v>
      </c>
      <c r="B64" s="112" t="s">
        <v>9</v>
      </c>
      <c r="C64" s="113">
        <v>6676</v>
      </c>
      <c r="D64" s="113">
        <v>10618</v>
      </c>
      <c r="E64" s="119">
        <v>7200</v>
      </c>
      <c r="F64" s="119">
        <v>0</v>
      </c>
      <c r="G64" s="119">
        <v>0</v>
      </c>
    </row>
    <row r="65" spans="1:7" x14ac:dyDescent="0.25">
      <c r="A65" s="77">
        <v>31</v>
      </c>
      <c r="B65" s="70" t="s">
        <v>115</v>
      </c>
      <c r="C65" s="99">
        <v>3424</v>
      </c>
      <c r="D65" s="99">
        <v>5309</v>
      </c>
      <c r="E65" s="106">
        <v>7000</v>
      </c>
      <c r="F65" s="106">
        <v>0</v>
      </c>
      <c r="G65" s="106">
        <v>0</v>
      </c>
    </row>
    <row r="66" spans="1:7" x14ac:dyDescent="0.25">
      <c r="A66" s="77">
        <v>32</v>
      </c>
      <c r="B66" s="70" t="s">
        <v>18</v>
      </c>
      <c r="C66" s="99">
        <v>3252</v>
      </c>
      <c r="D66" s="99">
        <v>5309</v>
      </c>
      <c r="E66" s="106">
        <v>200</v>
      </c>
      <c r="F66" s="106">
        <v>0</v>
      </c>
      <c r="G66" s="106">
        <v>0</v>
      </c>
    </row>
    <row r="67" spans="1:7" ht="24.75" x14ac:dyDescent="0.25">
      <c r="A67" s="82" t="s">
        <v>116</v>
      </c>
      <c r="B67" s="79" t="s">
        <v>117</v>
      </c>
      <c r="C67" s="98">
        <v>0</v>
      </c>
      <c r="D67" s="98">
        <v>27</v>
      </c>
      <c r="E67" s="97">
        <v>50</v>
      </c>
      <c r="F67" s="97">
        <v>0</v>
      </c>
      <c r="G67" s="97">
        <v>0</v>
      </c>
    </row>
    <row r="68" spans="1:7" x14ac:dyDescent="0.25">
      <c r="A68" s="111">
        <v>3</v>
      </c>
      <c r="B68" s="112" t="s">
        <v>9</v>
      </c>
      <c r="C68" s="113">
        <v>0</v>
      </c>
      <c r="D68" s="113">
        <v>27</v>
      </c>
      <c r="E68" s="123">
        <v>50</v>
      </c>
      <c r="F68" s="128">
        <v>0</v>
      </c>
      <c r="G68" s="128">
        <v>0</v>
      </c>
    </row>
    <row r="69" spans="1:7" x14ac:dyDescent="0.25">
      <c r="A69" s="77">
        <v>34</v>
      </c>
      <c r="B69" s="70" t="s">
        <v>90</v>
      </c>
      <c r="C69" s="99">
        <v>0</v>
      </c>
      <c r="D69" s="99">
        <v>27</v>
      </c>
      <c r="E69" s="122">
        <v>50</v>
      </c>
      <c r="F69" s="128">
        <v>0</v>
      </c>
      <c r="G69" s="128">
        <v>0</v>
      </c>
    </row>
    <row r="70" spans="1:7" ht="24.75" x14ac:dyDescent="0.25">
      <c r="A70" s="274" t="s">
        <v>95</v>
      </c>
      <c r="B70" s="79" t="s">
        <v>132</v>
      </c>
      <c r="C70" s="98">
        <v>87918</v>
      </c>
      <c r="D70" s="98">
        <v>154171</v>
      </c>
      <c r="E70" s="97">
        <v>54000</v>
      </c>
      <c r="F70" s="97">
        <v>0</v>
      </c>
      <c r="G70" s="97">
        <v>0</v>
      </c>
    </row>
    <row r="71" spans="1:7" x14ac:dyDescent="0.25">
      <c r="A71" s="111">
        <v>3</v>
      </c>
      <c r="B71" s="112" t="s">
        <v>9</v>
      </c>
      <c r="C71" s="113">
        <v>87918</v>
      </c>
      <c r="D71" s="113">
        <v>144880</v>
      </c>
      <c r="E71" s="119">
        <v>44000</v>
      </c>
      <c r="F71" s="128">
        <v>0</v>
      </c>
      <c r="G71" s="128">
        <v>0</v>
      </c>
    </row>
    <row r="72" spans="1:7" x14ac:dyDescent="0.25">
      <c r="A72" s="77">
        <v>31</v>
      </c>
      <c r="B72" s="70" t="s">
        <v>115</v>
      </c>
      <c r="C72" s="99">
        <v>86611</v>
      </c>
      <c r="D72" s="99">
        <v>120513</v>
      </c>
      <c r="E72" s="106">
        <v>0</v>
      </c>
      <c r="F72" s="128">
        <v>0</v>
      </c>
      <c r="G72" s="128">
        <v>0</v>
      </c>
    </row>
    <row r="73" spans="1:7" x14ac:dyDescent="0.25">
      <c r="A73" s="77">
        <v>32</v>
      </c>
      <c r="B73" s="70" t="s">
        <v>18</v>
      </c>
      <c r="C73" s="99">
        <v>1307</v>
      </c>
      <c r="D73" s="99">
        <v>24367</v>
      </c>
      <c r="E73" s="106">
        <v>44000</v>
      </c>
      <c r="F73" s="128">
        <v>0</v>
      </c>
      <c r="G73" s="128">
        <v>0</v>
      </c>
    </row>
    <row r="74" spans="1:7" ht="24.75" x14ac:dyDescent="0.25">
      <c r="A74" s="115">
        <v>4</v>
      </c>
      <c r="B74" s="114" t="s">
        <v>11</v>
      </c>
      <c r="C74" s="113">
        <v>0</v>
      </c>
      <c r="D74" s="113">
        <v>9291</v>
      </c>
      <c r="E74" s="119">
        <v>10000</v>
      </c>
      <c r="F74" s="128">
        <v>0</v>
      </c>
      <c r="G74" s="128">
        <v>0</v>
      </c>
    </row>
    <row r="75" spans="1:7" ht="24.75" x14ac:dyDescent="0.25">
      <c r="A75" s="77">
        <v>42</v>
      </c>
      <c r="B75" s="81" t="s">
        <v>25</v>
      </c>
      <c r="C75" s="99">
        <v>0</v>
      </c>
      <c r="D75" s="99">
        <v>9291</v>
      </c>
      <c r="E75" s="106">
        <v>10000</v>
      </c>
      <c r="F75" s="128">
        <v>0</v>
      </c>
      <c r="G75" s="128">
        <v>0</v>
      </c>
    </row>
    <row r="76" spans="1:7" x14ac:dyDescent="0.25">
      <c r="A76" s="347" t="s">
        <v>165</v>
      </c>
      <c r="B76" s="348"/>
      <c r="C76" s="189">
        <v>0</v>
      </c>
      <c r="D76" s="189">
        <v>0</v>
      </c>
      <c r="E76" s="104">
        <v>60280</v>
      </c>
      <c r="F76" s="104">
        <v>60280</v>
      </c>
      <c r="G76" s="104">
        <v>60280</v>
      </c>
    </row>
    <row r="77" spans="1:7" ht="24.75" x14ac:dyDescent="0.25">
      <c r="A77" s="73" t="s">
        <v>166</v>
      </c>
      <c r="B77" s="74" t="s">
        <v>149</v>
      </c>
      <c r="C77" s="189">
        <v>0</v>
      </c>
      <c r="D77" s="189">
        <v>0</v>
      </c>
      <c r="E77" s="190">
        <f>E78+E83</f>
        <v>60280</v>
      </c>
      <c r="F77" s="190">
        <f>F78+F83</f>
        <v>60280</v>
      </c>
      <c r="G77" s="190">
        <f>G78+G83</f>
        <v>60280</v>
      </c>
    </row>
    <row r="78" spans="1:7" x14ac:dyDescent="0.25">
      <c r="A78" s="300" t="s">
        <v>95</v>
      </c>
      <c r="B78" s="76" t="s">
        <v>114</v>
      </c>
      <c r="C78" s="98">
        <v>0</v>
      </c>
      <c r="D78" s="98">
        <v>0</v>
      </c>
      <c r="E78" s="127">
        <f>E79+E81</f>
        <v>25000</v>
      </c>
      <c r="F78" s="127">
        <f>F79</f>
        <v>25000</v>
      </c>
      <c r="G78" s="127">
        <f>G79</f>
        <v>25000</v>
      </c>
    </row>
    <row r="79" spans="1:7" x14ac:dyDescent="0.25">
      <c r="A79" s="248">
        <v>3</v>
      </c>
      <c r="B79" s="86" t="s">
        <v>9</v>
      </c>
      <c r="C79" s="255">
        <v>0</v>
      </c>
      <c r="D79" s="255">
        <v>0</v>
      </c>
      <c r="E79" s="256">
        <v>10000</v>
      </c>
      <c r="F79" s="256">
        <v>25000</v>
      </c>
      <c r="G79" s="256">
        <v>25000</v>
      </c>
    </row>
    <row r="80" spans="1:7" x14ac:dyDescent="0.25">
      <c r="A80" s="77">
        <v>32</v>
      </c>
      <c r="B80" s="70" t="s">
        <v>18</v>
      </c>
      <c r="C80" s="99">
        <v>0</v>
      </c>
      <c r="D80" s="99">
        <v>0</v>
      </c>
      <c r="E80" s="122">
        <v>10000</v>
      </c>
      <c r="F80" s="122">
        <v>25000</v>
      </c>
      <c r="G80" s="122">
        <v>25000</v>
      </c>
    </row>
    <row r="81" spans="1:7" ht="24.75" x14ac:dyDescent="0.25">
      <c r="A81" s="115">
        <v>4</v>
      </c>
      <c r="B81" s="114" t="s">
        <v>11</v>
      </c>
      <c r="C81" s="113">
        <v>0</v>
      </c>
      <c r="D81" s="113">
        <v>0</v>
      </c>
      <c r="E81" s="119">
        <v>15000</v>
      </c>
      <c r="F81" s="119">
        <v>0</v>
      </c>
      <c r="G81" s="119">
        <v>0</v>
      </c>
    </row>
    <row r="82" spans="1:7" ht="24.75" x14ac:dyDescent="0.25">
      <c r="A82" s="80">
        <v>41</v>
      </c>
      <c r="B82" s="81" t="s">
        <v>162</v>
      </c>
      <c r="C82" s="113">
        <v>0</v>
      </c>
      <c r="D82" s="113">
        <v>0</v>
      </c>
      <c r="E82" s="106">
        <v>15000</v>
      </c>
      <c r="F82" s="106">
        <v>0</v>
      </c>
      <c r="G82" s="106">
        <v>0</v>
      </c>
    </row>
    <row r="83" spans="1:7" ht="24.75" x14ac:dyDescent="0.25">
      <c r="A83" s="82" t="s">
        <v>121</v>
      </c>
      <c r="B83" s="79" t="s">
        <v>155</v>
      </c>
      <c r="C83" s="129">
        <v>0</v>
      </c>
      <c r="D83" s="129">
        <v>0</v>
      </c>
      <c r="E83" s="121">
        <v>35280</v>
      </c>
      <c r="F83" s="121">
        <v>35280</v>
      </c>
      <c r="G83" s="121">
        <v>35280</v>
      </c>
    </row>
    <row r="84" spans="1:7" x14ac:dyDescent="0.25">
      <c r="A84" s="248">
        <v>3</v>
      </c>
      <c r="B84" s="86" t="s">
        <v>9</v>
      </c>
      <c r="C84" s="255">
        <v>0</v>
      </c>
      <c r="D84" s="255">
        <v>0</v>
      </c>
      <c r="E84" s="256">
        <v>35280</v>
      </c>
      <c r="F84" s="256">
        <v>35280</v>
      </c>
      <c r="G84" s="256">
        <v>35280</v>
      </c>
    </row>
    <row r="85" spans="1:7" x14ac:dyDescent="0.25">
      <c r="A85" s="77">
        <v>32</v>
      </c>
      <c r="B85" s="70" t="s">
        <v>18</v>
      </c>
      <c r="C85" s="99">
        <v>0</v>
      </c>
      <c r="D85" s="99">
        <v>0</v>
      </c>
      <c r="E85" s="122">
        <v>35280</v>
      </c>
      <c r="F85" s="122">
        <v>35280</v>
      </c>
      <c r="G85" s="122">
        <v>35280</v>
      </c>
    </row>
    <row r="86" spans="1:7" x14ac:dyDescent="0.25">
      <c r="A86" s="301"/>
      <c r="B86" s="302" t="s">
        <v>133</v>
      </c>
      <c r="C86" s="303">
        <f>C76+C62+C55+C47+C39+C35+C22+C16+C10</f>
        <v>1437609</v>
      </c>
      <c r="D86" s="303">
        <f>D76+D62+D55+D47+D39+D35+D22+D16+D10+D29+D43+D32</f>
        <v>1795350</v>
      </c>
      <c r="E86" s="303">
        <f>E76+E62+E55+E47+E39+E35+E22+E16+E10+E43+E32+E19+E29</f>
        <v>1878280</v>
      </c>
      <c r="F86" s="303">
        <f>F76+F62+F55+F47+F39+F35+F22+F16+F10+F43+F32+F19</f>
        <v>1886430</v>
      </c>
      <c r="G86" s="303">
        <f>G76+G62+G55+G47+G39+G35+G22+G16+G10+G43+G32+G19</f>
        <v>1894430</v>
      </c>
    </row>
  </sheetData>
  <mergeCells count="4">
    <mergeCell ref="A1:G1"/>
    <mergeCell ref="A4:G4"/>
    <mergeCell ref="A76:B76"/>
    <mergeCell ref="A2:G2"/>
  </mergeCells>
  <pageMargins left="0.7" right="0.7" top="0.75" bottom="0.75" header="0.3" footer="0.3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Račun financiranja</vt:lpstr>
      <vt:lpstr>Rashodi prema funkcijskoj kl</vt:lpstr>
      <vt:lpstr>Račun financiranja po izvorima</vt:lpstr>
      <vt:lpstr>POSEBNI DIO</vt:lpstr>
      <vt:lpstr>' Račun prihoda i rashoda'!Podrucje_ispisa</vt:lpstr>
      <vt:lpstr>'Prihodi i rashodi po izvorima'!Podrucje_ispisa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2023-12-21T13:20:19Z</cp:lastPrinted>
  <dcterms:created xsi:type="dcterms:W3CDTF">2022-08-12T12:51:27Z</dcterms:created>
  <dcterms:modified xsi:type="dcterms:W3CDTF">2023-12-21T13:35:59Z</dcterms:modified>
</cp:coreProperties>
</file>