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Ana\Desktop\Rebalans\2024\I. izmjene i dopune 2024. godine\"/>
    </mc:Choice>
  </mc:AlternateContent>
  <xr:revisionPtr revIDLastSave="0" documentId="13_ncr:1_{2223FC4C-5BD3-4910-BD2B-030056431213}" xr6:coauthVersionLast="47" xr6:coauthVersionMax="47" xr10:uidLastSave="{00000000-0000-0000-0000-000000000000}"/>
  <bookViews>
    <workbookView xWindow="-120" yWindow="-120" windowWidth="29040" windowHeight="15840" firstSheet="2" activeTab="6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Račun financiranja" sheetId="6" r:id="rId4"/>
    <sheet name="Rashodi prema funkcijskoj kl" sheetId="5" r:id="rId5"/>
    <sheet name="Račun financiranja po izvorima" sheetId="9" r:id="rId6"/>
    <sheet name="POSEBNI DIO" sheetId="7" r:id="rId7"/>
  </sheets>
  <definedNames>
    <definedName name="_xlnm.Print_Area" localSheetId="1">' Račun prihoda i rashoda'!$B$1:$G$67</definedName>
    <definedName name="_xlnm.Print_Area" localSheetId="2">'Prihodi i rashodi po izvorima'!$B$1:$D$60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7" l="1"/>
  <c r="E24" i="7"/>
  <c r="E27" i="7"/>
  <c r="E20" i="7"/>
  <c r="E19" i="7" s="1"/>
  <c r="E13" i="7"/>
  <c r="E14" i="7"/>
  <c r="K14" i="10"/>
  <c r="G63" i="3"/>
  <c r="G60" i="3" s="1"/>
  <c r="F48" i="3"/>
  <c r="G48" i="3"/>
  <c r="D15" i="8"/>
  <c r="C15" i="8"/>
  <c r="D21" i="8"/>
  <c r="C21" i="8"/>
  <c r="C45" i="8"/>
  <c r="D45" i="8"/>
  <c r="D51" i="8"/>
  <c r="C51" i="8"/>
  <c r="G15" i="3"/>
  <c r="F15" i="3"/>
  <c r="E12" i="7" l="1"/>
  <c r="F43" i="3"/>
  <c r="G43" i="3"/>
  <c r="D9" i="8"/>
  <c r="E48" i="7" l="1"/>
  <c r="C39" i="8"/>
  <c r="E64" i="7" l="1"/>
  <c r="E63" i="7" s="1"/>
  <c r="C11" i="5"/>
  <c r="C10" i="5" s="1"/>
  <c r="D12" i="8"/>
  <c r="C9" i="8"/>
  <c r="E60" i="7" l="1"/>
  <c r="E59" i="7" s="1"/>
  <c r="C48" i="7" l="1"/>
  <c r="C74" i="7"/>
  <c r="C73" i="7" s="1"/>
  <c r="E73" i="7"/>
  <c r="I15" i="10"/>
  <c r="C52" i="7"/>
  <c r="C51" i="7" s="1"/>
  <c r="E53" i="7"/>
  <c r="E52" i="7" s="1"/>
  <c r="E51" i="7" s="1"/>
  <c r="C18" i="7" l="1"/>
  <c r="E18" i="7" s="1"/>
  <c r="G27" i="3"/>
  <c r="F27" i="3"/>
  <c r="G57" i="3" l="1"/>
  <c r="G42" i="3" s="1"/>
  <c r="G41" i="3" s="1"/>
  <c r="B13" i="5"/>
  <c r="B12" i="5" s="1"/>
  <c r="D39" i="8"/>
  <c r="D42" i="8"/>
  <c r="C44" i="8"/>
  <c r="C42" i="8" s="1"/>
  <c r="C38" i="8" s="1"/>
  <c r="D28" i="8"/>
  <c r="D8" i="8" s="1"/>
  <c r="C28" i="8"/>
  <c r="C12" i="8"/>
  <c r="F57" i="3"/>
  <c r="F42" i="3" s="1"/>
  <c r="F63" i="3"/>
  <c r="F60" i="3" s="1"/>
  <c r="G19" i="3"/>
  <c r="G25" i="3"/>
  <c r="F25" i="3"/>
  <c r="F19" i="3"/>
  <c r="E68" i="7"/>
  <c r="E67" i="7" s="1"/>
  <c r="E66" i="7" s="1"/>
  <c r="C70" i="7"/>
  <c r="C64" i="7"/>
  <c r="C63" i="7" s="1"/>
  <c r="E56" i="7"/>
  <c r="E32" i="7"/>
  <c r="E31" i="7" s="1"/>
  <c r="C32" i="7"/>
  <c r="C31" i="7" s="1"/>
  <c r="E26" i="7"/>
  <c r="C26" i="7"/>
  <c r="F14" i="3" l="1"/>
  <c r="F13" i="3" s="1"/>
  <c r="C8" i="8"/>
  <c r="G14" i="3"/>
  <c r="G13" i="3" s="1"/>
  <c r="E58" i="7"/>
  <c r="E22" i="7"/>
  <c r="E21" i="7" s="1"/>
  <c r="F41" i="3"/>
  <c r="C22" i="7"/>
  <c r="C21" i="7" s="1"/>
  <c r="C60" i="7"/>
  <c r="C59" i="7" s="1"/>
  <c r="D38" i="8"/>
  <c r="C67" i="7"/>
  <c r="C66" i="7" s="1"/>
  <c r="C36" i="7"/>
  <c r="C35" i="7" s="1"/>
  <c r="C34" i="7" s="1"/>
  <c r="E36" i="7"/>
  <c r="E35" i="7" s="1"/>
  <c r="C11" i="7" l="1"/>
  <c r="C58" i="7"/>
  <c r="C10" i="7" l="1"/>
  <c r="C9" i="7" s="1"/>
  <c r="E11" i="7"/>
  <c r="C86" i="7"/>
  <c r="E86" i="7"/>
  <c r="E9" i="7"/>
  <c r="I40" i="10"/>
  <c r="K40" i="10" s="1"/>
  <c r="K24" i="10"/>
  <c r="I24" i="10"/>
  <c r="I17" i="10" l="1"/>
  <c r="I25" i="10" s="1"/>
  <c r="I31" i="10" s="1"/>
  <c r="I32" i="10" s="1"/>
  <c r="K17" i="10"/>
  <c r="K25" i="10" s="1"/>
  <c r="K31" i="10" s="1"/>
  <c r="K32" i="10" s="1"/>
</calcChain>
</file>

<file path=xl/sharedStrings.xml><?xml version="1.0" encoding="utf-8"?>
<sst xmlns="http://schemas.openxmlformats.org/spreadsheetml/2006/main" count="317" uniqueCount="175">
  <si>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</si>
  <si>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</si>
  <si>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</si>
  <si>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</si>
  <si>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</si>
  <si>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</si>
  <si>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</si>
  <si>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</si>
  <si>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</si>
  <si>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</si>
  <si>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</si>
  <si>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</si>
  <si>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</si>
  <si>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</si>
  <si>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</si>
  <si>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</si>
  <si>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I. OPĆI DIO</t>
  </si>
  <si>
    <t>Šifra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</si>
  <si>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</si>
  <si>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</si>
  <si>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</si>
  <si>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</si>
  <si>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</si>
  <si>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Pomoći iz inozemstva i od subjekata unutar općeg proračuna</t>
  </si>
  <si>
    <t>Rashodi za nabavu proizvedene dugotrajne imovine</t>
  </si>
  <si>
    <t>Naziv</t>
  </si>
  <si>
    <t>Plan za 2024.</t>
  </si>
  <si>
    <t>EUR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</si>
  <si>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</si>
  <si>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</si>
  <si>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</si>
  <si>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</si>
  <si>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</si>
  <si>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</si>
  <si>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</si>
  <si>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</si>
  <si>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</si>
  <si>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</si>
  <si>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</si>
  <si>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</si>
  <si>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</si>
  <si>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>4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</si>
  <si>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</si>
  <si>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</si>
  <si>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</si>
  <si>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</si>
  <si>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</si>
  <si>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</si>
  <si>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</si>
  <si>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</si>
  <si>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</si>
  <si>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</si>
  <si>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</si>
  <si>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</si>
  <si>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</si>
  <si>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</si>
  <si>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</si>
  <si>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</si>
  <si>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</si>
  <si>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</si>
  <si>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</si>
  <si>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Pomoći temeljem prijenosa EU sredstava</t>
  </si>
  <si>
    <t>Prihodi od administrativnih pristojbi i po posebnim propisima</t>
  </si>
  <si>
    <t>Prihodi po posebnim propisima</t>
  </si>
  <si>
    <t>Prihodi od donacija</t>
  </si>
  <si>
    <t>Donacije od pravnih i fizičkih osoba izvan općeg proračuna</t>
  </si>
  <si>
    <t>Prihodi od imovine</t>
  </si>
  <si>
    <t xml:space="preserve">  11 Opći prihodi i primici EU projekt</t>
  </si>
  <si>
    <t xml:space="preserve">3 Vlastiti prihodi </t>
  </si>
  <si>
    <t xml:space="preserve">32 Vlastiti prihodi proračunskih korisnika </t>
  </si>
  <si>
    <t>32 Vlastiti prihodi proračunskih korisnika EU</t>
  </si>
  <si>
    <t xml:space="preserve">  55 Pomoći Županije</t>
  </si>
  <si>
    <t xml:space="preserve">  55 Pomoći Općina Kaštela </t>
  </si>
  <si>
    <t xml:space="preserve">  55 Pomoći ministarstva - Program Predškola</t>
  </si>
  <si>
    <t xml:space="preserve">   55 Pomoći ministarstva - Program Darovita djeca</t>
  </si>
  <si>
    <t xml:space="preserve">   55 Pomoći ministarstva - Program djece sa teškoćama (posebna skupina, integracija)</t>
  </si>
  <si>
    <t xml:space="preserve">  54 Pomoći EU sredstva - "Dječji vrtić Trogir - partner obitelji 2"</t>
  </si>
  <si>
    <t>44 Ostali prihodi za posebne namjene proračunskih korisnika - uplata roditelja</t>
  </si>
  <si>
    <t>6 Donacije</t>
  </si>
  <si>
    <t>62 Donacije trgovačkih društava</t>
  </si>
  <si>
    <t>Financijski rashodi</t>
  </si>
  <si>
    <t>09 Obrazovanje</t>
  </si>
  <si>
    <t xml:space="preserve">091 Predškolsko i osnovno obrazovanje </t>
  </si>
  <si>
    <t xml:space="preserve">0911 Predškolsko obrazovanje </t>
  </si>
  <si>
    <t xml:space="preserve">096 Dodatne usluge u obrazovanju </t>
  </si>
  <si>
    <t>Izvor</t>
  </si>
  <si>
    <t>Ostale pomoći proračunskih korisnika</t>
  </si>
  <si>
    <t>Vlastiti prihodi</t>
  </si>
  <si>
    <t>Prihodi iz nadležnog proračuna i od HZZO-a temeljem ugovornih obveza</t>
  </si>
  <si>
    <t>Opći prihodi i primici</t>
  </si>
  <si>
    <t>Ostali prihodi za posebne namjene proračunskih korisnika</t>
  </si>
  <si>
    <t>Pomoći EU</t>
  </si>
  <si>
    <t>Višak prihoda - prihodi za posebne namjene</t>
  </si>
  <si>
    <t>Ostale pomoći proračunskim korisnicima</t>
  </si>
  <si>
    <t>Donacije trgovačkih društava</t>
  </si>
  <si>
    <t>Dječji vrtić Trogir</t>
  </si>
  <si>
    <t>Program 1201</t>
  </si>
  <si>
    <t>PREDŠKOLSKI ODGOJ I RAZVOJ ŠKOLSTVA</t>
  </si>
  <si>
    <t xml:space="preserve"> Aktivnost A100001</t>
  </si>
  <si>
    <t>FINANCIRANJE REDOVNE DJELATNOSTI - DJEČJI VRTIĆ</t>
  </si>
  <si>
    <t>1.1. Opći prihodi i primici</t>
  </si>
  <si>
    <t xml:space="preserve">Rashodi za zaposlene </t>
  </si>
  <si>
    <t xml:space="preserve">Izvor </t>
  </si>
  <si>
    <t>3.2. Vlastiti prihodi proračunskih korisnika</t>
  </si>
  <si>
    <t>4.4. Prihodi za posebne namjene proračunskih korisnika</t>
  </si>
  <si>
    <t>A100042</t>
  </si>
  <si>
    <t>SUFINANCIRANJE PROGRAMA DJECE PREDŠKOLSKE DOBI S POTEŠKOĆAMA</t>
  </si>
  <si>
    <t xml:space="preserve">Izvor  </t>
  </si>
  <si>
    <t>5.5. Ostale pomoći proračunskih korisnika</t>
  </si>
  <si>
    <t>A100043</t>
  </si>
  <si>
    <t>SUFINANCIRANJE PROGRAMA PREDŠKOLE</t>
  </si>
  <si>
    <t>A100049</t>
  </si>
  <si>
    <t>SURADNJA SA HZZ-om U ZAPOŠLJAVANJU</t>
  </si>
  <si>
    <t>K100044</t>
  </si>
  <si>
    <t>UREĐENJE DJEČJIH IGRALIŠTA TROGIR</t>
  </si>
  <si>
    <t>6.2. Donacije proračunskih korisnika</t>
  </si>
  <si>
    <t>EU PROJEKT DJEČJI VRTIĆ TROGIR - PARTNER OBITELJI</t>
  </si>
  <si>
    <t>5.4.Pomoći EU proračunskih korisnika</t>
  </si>
  <si>
    <t>UKUPNO</t>
  </si>
  <si>
    <t xml:space="preserve">Rashodi za nabavu nefinancijske imovine </t>
  </si>
  <si>
    <t>A100084</t>
  </si>
  <si>
    <t>SUFINANCIRANJE PROGRAMA  DAROVITA DJECA</t>
  </si>
  <si>
    <t>T100052</t>
  </si>
  <si>
    <t>II. POSEBNI DIO</t>
  </si>
  <si>
    <t>5.5 Ostale pomoći proračunskih korisnika (Županija, Općina Kaštela)</t>
  </si>
  <si>
    <t xml:space="preserve">   55 Pomoći Županije</t>
  </si>
  <si>
    <t>94 Višak prihoda - Prihodi za posebne namjene</t>
  </si>
  <si>
    <t>ODRŽAVANJE IMOVINE DOBIVENE NA KORIŠTENJE</t>
  </si>
  <si>
    <t xml:space="preserve">  </t>
  </si>
  <si>
    <t xml:space="preserve">  55 Pomoći ministarstva - Program djece sa teškoćama (posebna skupina, integracija)</t>
  </si>
  <si>
    <t>4.3. Prihodi za posebne namjene  - Fiskalna održivost vrtića</t>
  </si>
  <si>
    <t>Prihodi za posebne namjene -fiskalna održivost vrtića</t>
  </si>
  <si>
    <t>43 Prihodi za posebne namjene - fiskalna održivost vrtića</t>
  </si>
  <si>
    <t>Prihodi za posebne namjene - fiskalna održivost dječjih vrtića</t>
  </si>
  <si>
    <t>Prihodi za posebne namjene-fiskalna održivost vrtića</t>
  </si>
  <si>
    <t xml:space="preserve">Rashodi za nabavu neproizvedene dugotrajne imovine </t>
  </si>
  <si>
    <t>Rashodi za nabavu neproizvedene dugotrajne imovine</t>
  </si>
  <si>
    <t xml:space="preserve">  55 Pomoći ministarstva - Program Darovita djeca</t>
  </si>
  <si>
    <t>Program 1609 UPRAVLJANJE IMOVINOM</t>
  </si>
  <si>
    <t>A100105</t>
  </si>
  <si>
    <t>9.1. Višak prihoda - prihodi za posebne namjene</t>
  </si>
  <si>
    <t>I. izmjena i dopuna 2024.</t>
  </si>
  <si>
    <t>I.izmjena i dopuna 2024.</t>
  </si>
  <si>
    <t>Povećanje/smanjenje</t>
  </si>
  <si>
    <t>I. Izmjena i dopuna 2024.</t>
  </si>
  <si>
    <t>Rezultat poslovanja</t>
  </si>
  <si>
    <t>I. izmjena i dopuna 2024</t>
  </si>
  <si>
    <t>Prihodi po posebnim propisima- HZZ</t>
  </si>
  <si>
    <t>94 Višak prihoda za pokriće manjka - Prihodi za posebne namjene</t>
  </si>
  <si>
    <t>9 Vlastiti izvori</t>
  </si>
  <si>
    <t>44 Prihodi po posebnim propisima - HZZ</t>
  </si>
  <si>
    <t xml:space="preserve">Višak prihoda za pokriće manjka - Prihodi po posebnim propisima </t>
  </si>
  <si>
    <t>44 Ostali prihodi za posebne namjene proračunskih korisnika -Potpore HZZ</t>
  </si>
  <si>
    <t>Ostali prihodi za posebne namjene proračunskih korisnika- Potpore HZZ</t>
  </si>
  <si>
    <t>4.4. Ostali prihodi za posebne namjene proračunskih korisnika</t>
  </si>
  <si>
    <t xml:space="preserve">Nabava vozila </t>
  </si>
  <si>
    <t xml:space="preserve">Rashodi za nabavu proizvedene dugotrajne imovine </t>
  </si>
  <si>
    <t xml:space="preserve"> I. IZMJENA I DOPUNA FINANCIJSKOG PLANA DJEČJEG VRTIĆA "TROGIR" ZA 2024.
</t>
  </si>
  <si>
    <t xml:space="preserve"> I. IZMJENA I DOPUNA  FINANCIJSKOG PLANA DJEČJEG VRTIĆA "TROGIR" ZA 2024.
</t>
  </si>
  <si>
    <t xml:space="preserve"> I. IZMJENA I DOPUNA FINANCIJSKOG PLANA DJEČJEG VRTIĆA "TROGIR" ZA 2024.GODINU</t>
  </si>
  <si>
    <t>K100053</t>
  </si>
  <si>
    <t>I. IZMJENU I DOPUNU FINANCIJSKOG PLANA ZA 2024. GODINU</t>
  </si>
  <si>
    <t>Članak 1</t>
  </si>
  <si>
    <t xml:space="preserve"> Članak 2.</t>
  </si>
  <si>
    <t>I. IZMJENA I DOPUNA FINANCIJSKOG PLANA ZA 2024.</t>
  </si>
  <si>
    <t>Računu financiranja u I. izmjenama i dopunama financijskog plana za 2024.</t>
  </si>
  <si>
    <t xml:space="preserve">Prihodi i rashodi te primici i izdaci po ekonomskoj klasifikaciji i izvorima financiranja, te rashodi po funkcijskoj </t>
  </si>
  <si>
    <t xml:space="preserve">klasifikaciji utvrđuju se u Računu prihoda i rashoda, Prihodi i rashodi po izvorima financiranja,  </t>
  </si>
  <si>
    <t>Članak 3.</t>
  </si>
  <si>
    <t>Predsjednica Upravnog vijeća</t>
  </si>
  <si>
    <t>Sonja Novak Mijić, prof., v.r.</t>
  </si>
  <si>
    <t xml:space="preserve">Temeljem odredbi članka 38.Zakona o proračunu (NN BR. 144/21) i na temelju članka 29. Statuta Dječjeg vrtića "Trogir" Upravno vijeće Dječjeg vrtića "Trogir" na  47. sjednici održanoj dana 29. ožujka  2024. godine donosi </t>
  </si>
  <si>
    <t>KLASA: 601-01/24-01/01</t>
  </si>
  <si>
    <t>UR. BROJ: 2181-13-7/09-24-9</t>
  </si>
  <si>
    <t>U posebnom dijelu Proračuna rashodi i izdaci iskazani su po organizacijskoj klasifikaciji, izvorima financiranja i ekonomskoj klasifikaciji  na razini skupine, raspoređeni u programe koji se sastoje od aktivnosti i projekata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</si>
</sst>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n"/>
  </numFmts>
  <fonts count="5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9"/>
      <color theme="4" tint="-0.249977111117893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theme="4" tint="-0.249977111117893"/>
      <name val="Arial"/>
      <family val="2"/>
    </font>
    <font>
      <b/>
      <sz val="9"/>
      <color theme="4" tint="-0.249977111117893"/>
      <name val="Arial"/>
      <family val="2"/>
    </font>
    <font>
      <sz val="9"/>
      <color theme="4" tint="-0.249977111117893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91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9" fillId="3" borderId="1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Font="1" applyFill="1" applyBorder="1" applyAlignment="1">
      <alignment vertical="center"/>
    </xf>
    <xf numFmtId="3" fontId="9" fillId="4" borderId="1" xfId="0" quotePrefix="1" applyNumberFormat="1" applyFont="1" applyFill="1" applyBorder="1" applyAlignment="1">
      <alignment horizontal="right"/>
    </xf>
    <xf numFmtId="3" fontId="9" fillId="3" borderId="1" xfId="0" quotePrefix="1" applyNumberFormat="1" applyFont="1" applyFill="1" applyBorder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wrapText="1"/>
    </xf>
    <xf numFmtId="0" fontId="16" fillId="0" borderId="0" xfId="0" quotePrefix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Font="1" applyBorder="1" applyAlignment="1">
      <alignment horizontal="left"/>
    </xf>
    <xf numFmtId="0" fontId="9" fillId="2" borderId="3" xfId="0" applyFont="1" applyFill="1" applyBorder="1" applyAlignment="1">
      <alignment horizontal="center" vertical="center" wrapText="1"/>
    </xf>
    <xf numFmtId="0" fontId="8" fillId="2" borderId="3" xfId="0" quotePrefix="1" applyFont="1" applyFill="1" applyBorder="1" applyAlignment="1">
      <alignment vertical="center"/>
    </xf>
    <xf numFmtId="0" fontId="8" fillId="2" borderId="3" xfId="0" quotePrefix="1" applyFont="1" applyFill="1" applyBorder="1" applyAlignment="1">
      <alignment vertical="top"/>
    </xf>
    <xf numFmtId="0" fontId="18" fillId="0" borderId="3" xfId="0" applyFont="1" applyBorder="1" applyAlignment="1">
      <alignment horizontal="left" wrapText="1"/>
    </xf>
    <xf numFmtId="3" fontId="0" fillId="0" borderId="0" xfId="0" applyNumberFormat="1"/>
    <xf numFmtId="164" fontId="0" fillId="0" borderId="0" xfId="0" applyNumberFormat="1"/>
    <xf numFmtId="0" fontId="9" fillId="2" borderId="3" xfId="0" quotePrefix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3" fillId="0" borderId="9" xfId="0" applyFont="1" applyBorder="1"/>
    <xf numFmtId="0" fontId="13" fillId="0" borderId="3" xfId="0" applyFont="1" applyBorder="1"/>
    <xf numFmtId="0" fontId="19" fillId="0" borderId="9" xfId="0" applyFont="1" applyBorder="1" applyAlignment="1">
      <alignment horizontal="left" vertical="center"/>
    </xf>
    <xf numFmtId="0" fontId="19" fillId="0" borderId="3" xfId="0" applyFont="1" applyBorder="1" applyAlignment="1">
      <alignment wrapText="1"/>
    </xf>
    <xf numFmtId="0" fontId="19" fillId="4" borderId="9" xfId="0" applyFont="1" applyFill="1" applyBorder="1" applyAlignment="1">
      <alignment vertical="center"/>
    </xf>
    <xf numFmtId="0" fontId="19" fillId="4" borderId="3" xfId="0" applyFont="1" applyFill="1" applyBorder="1" applyAlignment="1">
      <alignment wrapText="1"/>
    </xf>
    <xf numFmtId="16" fontId="19" fillId="6" borderId="9" xfId="0" applyNumberFormat="1" applyFont="1" applyFill="1" applyBorder="1"/>
    <xf numFmtId="0" fontId="19" fillId="6" borderId="3" xfId="0" applyFont="1" applyFill="1" applyBorder="1"/>
    <xf numFmtId="0" fontId="13" fillId="0" borderId="9" xfId="0" applyFont="1" applyBorder="1" applyAlignment="1">
      <alignment horizontal="center"/>
    </xf>
    <xf numFmtId="0" fontId="19" fillId="6" borderId="9" xfId="0" applyFont="1" applyFill="1" applyBorder="1"/>
    <xf numFmtId="0" fontId="19" fillId="6" borderId="3" xfId="0" applyFont="1" applyFill="1" applyBorder="1" applyAlignment="1">
      <alignment wrapText="1"/>
    </xf>
    <xf numFmtId="16" fontId="19" fillId="6" borderId="9" xfId="0" applyNumberFormat="1" applyFont="1" applyFill="1" applyBorder="1" applyAlignment="1">
      <alignment horizontal="left"/>
    </xf>
    <xf numFmtId="0" fontId="13" fillId="0" borderId="9" xfId="0" applyFont="1" applyBorder="1" applyAlignment="1">
      <alignment horizontal="center" vertical="center"/>
    </xf>
    <xf numFmtId="0" fontId="13" fillId="0" borderId="3" xfId="0" applyFont="1" applyBorder="1" applyAlignment="1">
      <alignment wrapText="1"/>
    </xf>
    <xf numFmtId="0" fontId="19" fillId="6" borderId="9" xfId="0" applyFont="1" applyFill="1" applyBorder="1" applyAlignment="1">
      <alignment vertical="center"/>
    </xf>
    <xf numFmtId="0" fontId="19" fillId="4" borderId="9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wrapText="1"/>
    </xf>
    <xf numFmtId="0" fontId="19" fillId="6" borderId="9" xfId="0" applyFont="1" applyFill="1" applyBorder="1" applyAlignment="1">
      <alignment horizontal="left" vertical="center"/>
    </xf>
    <xf numFmtId="0" fontId="19" fillId="7" borderId="9" xfId="0" applyFont="1" applyFill="1" applyBorder="1" applyAlignment="1">
      <alignment horizontal="left" vertical="center"/>
    </xf>
    <xf numFmtId="0" fontId="19" fillId="7" borderId="3" xfId="0" applyFont="1" applyFill="1" applyBorder="1" applyAlignment="1">
      <alignment wrapText="1"/>
    </xf>
    <xf numFmtId="0" fontId="20" fillId="0" borderId="3" xfId="0" applyFont="1" applyBorder="1" applyAlignment="1">
      <alignment horizontal="center"/>
    </xf>
    <xf numFmtId="164" fontId="19" fillId="6" borderId="3" xfId="0" applyNumberFormat="1" applyFont="1" applyFill="1" applyBorder="1" applyAlignment="1">
      <alignment horizontal="center" vertical="center" wrapText="1"/>
    </xf>
    <xf numFmtId="164" fontId="19" fillId="6" borderId="3" xfId="0" applyNumberFormat="1" applyFont="1" applyFill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0" fontId="19" fillId="4" borderId="9" xfId="0" applyFont="1" applyFill="1" applyBorder="1" applyAlignment="1">
      <alignment horizontal="left" vertical="center"/>
    </xf>
    <xf numFmtId="164" fontId="19" fillId="0" borderId="3" xfId="0" applyNumberFormat="1" applyFont="1" applyBorder="1" applyAlignment="1">
      <alignment horizontal="center" vertical="center" wrapText="1"/>
    </xf>
    <xf numFmtId="164" fontId="19" fillId="4" borderId="3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164" fontId="19" fillId="7" borderId="3" xfId="0" applyNumberFormat="1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/>
    </xf>
    <xf numFmtId="0" fontId="21" fillId="0" borderId="3" xfId="0" applyFont="1" applyBorder="1"/>
    <xf numFmtId="0" fontId="21" fillId="0" borderId="3" xfId="0" applyFont="1" applyBorder="1" applyAlignment="1">
      <alignment wrapText="1"/>
    </xf>
    <xf numFmtId="0" fontId="21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/>
    </xf>
    <xf numFmtId="164" fontId="21" fillId="0" borderId="3" xfId="0" applyNumberFormat="1" applyFont="1" applyBorder="1" applyAlignment="1">
      <alignment horizontal="center" vertical="center" wrapText="1"/>
    </xf>
    <xf numFmtId="164" fontId="13" fillId="6" borderId="3" xfId="0" applyNumberFormat="1" applyFont="1" applyFill="1" applyBorder="1" applyAlignment="1">
      <alignment horizontal="center" vertical="center" wrapText="1"/>
    </xf>
    <xf numFmtId="164" fontId="21" fillId="6" borderId="3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wrapText="1"/>
    </xf>
    <xf numFmtId="164" fontId="21" fillId="0" borderId="3" xfId="0" applyNumberFormat="1" applyFont="1" applyBorder="1" applyAlignment="1">
      <alignment horizontal="center" wrapText="1"/>
    </xf>
    <xf numFmtId="164" fontId="23" fillId="0" borderId="3" xfId="0" applyNumberFormat="1" applyFont="1" applyBorder="1" applyAlignment="1">
      <alignment horizontal="center" vertical="center" wrapText="1"/>
    </xf>
    <xf numFmtId="164" fontId="24" fillId="0" borderId="3" xfId="0" applyNumberFormat="1" applyFont="1" applyBorder="1" applyAlignment="1">
      <alignment horizontal="center" vertical="center" wrapText="1"/>
    </xf>
    <xf numFmtId="164" fontId="19" fillId="6" borderId="3" xfId="0" applyNumberFormat="1" applyFont="1" applyFill="1" applyBorder="1" applyAlignment="1">
      <alignment horizontal="center" wrapText="1"/>
    </xf>
    <xf numFmtId="164" fontId="19" fillId="2" borderId="3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0" fontId="25" fillId="0" borderId="3" xfId="0" applyFont="1" applyBorder="1" applyAlignment="1">
      <alignment horizontal="left" wrapText="1"/>
    </xf>
    <xf numFmtId="164" fontId="26" fillId="0" borderId="3" xfId="0" applyNumberFormat="1" applyFont="1" applyBorder="1" applyAlignment="1">
      <alignment horizontal="center" vertical="center" wrapText="1"/>
    </xf>
    <xf numFmtId="3" fontId="27" fillId="2" borderId="3" xfId="0" applyNumberFormat="1" applyFont="1" applyFill="1" applyBorder="1" applyAlignment="1">
      <alignment horizontal="center" vertical="center"/>
    </xf>
    <xf numFmtId="3" fontId="27" fillId="2" borderId="3" xfId="0" applyNumberFormat="1" applyFont="1" applyFill="1" applyBorder="1" applyAlignment="1">
      <alignment horizontal="center" vertical="center" wrapText="1"/>
    </xf>
    <xf numFmtId="164" fontId="28" fillId="0" borderId="3" xfId="0" applyNumberFormat="1" applyFont="1" applyBorder="1" applyAlignment="1">
      <alignment horizontal="center" vertical="center" wrapText="1"/>
    </xf>
    <xf numFmtId="3" fontId="26" fillId="2" borderId="4" xfId="0" applyNumberFormat="1" applyFont="1" applyFill="1" applyBorder="1" applyAlignment="1">
      <alignment horizontal="center" vertical="center" wrapText="1"/>
    </xf>
    <xf numFmtId="3" fontId="27" fillId="5" borderId="3" xfId="0" applyNumberFormat="1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164" fontId="29" fillId="5" borderId="3" xfId="0" applyNumberFormat="1" applyFont="1" applyFill="1" applyBorder="1" applyAlignment="1">
      <alignment horizontal="center" vertical="center" wrapText="1"/>
    </xf>
    <xf numFmtId="3" fontId="26" fillId="0" borderId="3" xfId="0" applyNumberFormat="1" applyFont="1" applyBorder="1" applyAlignment="1">
      <alignment horizontal="center" vertical="center" wrapText="1"/>
    </xf>
    <xf numFmtId="3" fontId="26" fillId="2" borderId="3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164" fontId="26" fillId="4" borderId="3" xfId="0" applyNumberFormat="1" applyFont="1" applyFill="1" applyBorder="1" applyAlignment="1">
      <alignment horizontal="center" vertical="center" wrapText="1"/>
    </xf>
    <xf numFmtId="3" fontId="26" fillId="4" borderId="3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3" xfId="0" quotePrefix="1" applyFont="1" applyFill="1" applyBorder="1" applyAlignment="1">
      <alignment horizontal="left" vertical="center"/>
    </xf>
    <xf numFmtId="0" fontId="9" fillId="4" borderId="3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left" wrapText="1"/>
    </xf>
    <xf numFmtId="0" fontId="29" fillId="4" borderId="3" xfId="0" applyFont="1" applyFill="1" applyBorder="1" applyAlignment="1">
      <alignment horizontal="center" vertical="center" wrapText="1"/>
    </xf>
    <xf numFmtId="164" fontId="29" fillId="4" borderId="3" xfId="0" applyNumberFormat="1" applyFont="1" applyFill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vertical="center" wrapText="1"/>
    </xf>
    <xf numFmtId="0" fontId="27" fillId="0" borderId="4" xfId="0" applyFont="1" applyBorder="1" applyAlignment="1">
      <alignment horizontal="center" vertical="center" wrapText="1"/>
    </xf>
    <xf numFmtId="3" fontId="6" fillId="5" borderId="3" xfId="0" applyNumberFormat="1" applyFont="1" applyFill="1" applyBorder="1" applyAlignment="1">
      <alignment horizontal="center" vertical="center" wrapText="1"/>
    </xf>
    <xf numFmtId="164" fontId="26" fillId="2" borderId="3" xfId="0" applyNumberFormat="1" applyFont="1" applyFill="1" applyBorder="1" applyAlignment="1">
      <alignment horizontal="center" vertical="center" wrapText="1"/>
    </xf>
    <xf numFmtId="0" fontId="31" fillId="2" borderId="3" xfId="0" quotePrefix="1" applyFont="1" applyFill="1" applyBorder="1" applyAlignment="1">
      <alignment vertical="center"/>
    </xf>
    <xf numFmtId="0" fontId="31" fillId="2" borderId="3" xfId="0" quotePrefix="1" applyFont="1" applyFill="1" applyBorder="1" applyAlignment="1">
      <alignment horizontal="left" vertical="center"/>
    </xf>
    <xf numFmtId="0" fontId="31" fillId="2" borderId="3" xfId="0" quotePrefix="1" applyFont="1" applyFill="1" applyBorder="1" applyAlignment="1">
      <alignment horizontal="left" vertical="center" wrapText="1"/>
    </xf>
    <xf numFmtId="164" fontId="28" fillId="2" borderId="3" xfId="0" applyNumberFormat="1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left" wrapText="1"/>
    </xf>
    <xf numFmtId="164" fontId="28" fillId="4" borderId="3" xfId="0" applyNumberFormat="1" applyFont="1" applyFill="1" applyBorder="1" applyAlignment="1">
      <alignment horizontal="center" vertical="center" wrapText="1"/>
    </xf>
    <xf numFmtId="0" fontId="31" fillId="2" borderId="3" xfId="0" quotePrefix="1" applyFont="1" applyFill="1" applyBorder="1" applyAlignment="1">
      <alignment vertical="top"/>
    </xf>
    <xf numFmtId="0" fontId="30" fillId="4" borderId="3" xfId="0" quotePrefix="1" applyFont="1" applyFill="1" applyBorder="1" applyAlignment="1">
      <alignment horizontal="left" vertical="center"/>
    </xf>
    <xf numFmtId="3" fontId="27" fillId="4" borderId="3" xfId="0" applyNumberFormat="1" applyFont="1" applyFill="1" applyBorder="1" applyAlignment="1">
      <alignment horizontal="center" vertical="center" wrapText="1"/>
    </xf>
    <xf numFmtId="0" fontId="30" fillId="4" borderId="3" xfId="0" applyFont="1" applyFill="1" applyBorder="1" applyAlignment="1">
      <alignment horizontal="left" vertical="center" wrapText="1"/>
    </xf>
    <xf numFmtId="0" fontId="26" fillId="4" borderId="3" xfId="0" applyFont="1" applyFill="1" applyBorder="1" applyAlignment="1">
      <alignment horizontal="left" vertical="center" wrapText="1"/>
    </xf>
    <xf numFmtId="0" fontId="28" fillId="0" borderId="3" xfId="0" applyFont="1" applyBorder="1"/>
    <xf numFmtId="164" fontId="28" fillId="0" borderId="3" xfId="0" applyNumberFormat="1" applyFont="1" applyBorder="1" applyAlignment="1">
      <alignment horizontal="center" vertical="center"/>
    </xf>
    <xf numFmtId="164" fontId="21" fillId="4" borderId="3" xfId="0" applyNumberFormat="1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left" vertical="center" wrapText="1"/>
    </xf>
    <xf numFmtId="0" fontId="30" fillId="2" borderId="3" xfId="0" applyFont="1" applyFill="1" applyBorder="1" applyAlignment="1">
      <alignment horizontal="left" vertical="center" wrapText="1"/>
    </xf>
    <xf numFmtId="164" fontId="27" fillId="0" borderId="3" xfId="0" applyNumberFormat="1" applyFont="1" applyBorder="1" applyAlignment="1">
      <alignment horizontal="center" vertical="center" wrapText="1"/>
    </xf>
    <xf numFmtId="0" fontId="32" fillId="2" borderId="3" xfId="0" quotePrefix="1" applyFont="1" applyFill="1" applyBorder="1" applyAlignment="1">
      <alignment horizontal="left" vertical="center"/>
    </xf>
    <xf numFmtId="0" fontId="30" fillId="2" borderId="3" xfId="0" quotePrefix="1" applyFont="1" applyFill="1" applyBorder="1" applyAlignment="1">
      <alignment horizontal="center" vertical="center"/>
    </xf>
    <xf numFmtId="0" fontId="32" fillId="2" borderId="3" xfId="0" quotePrefix="1" applyFont="1" applyFill="1" applyBorder="1" applyAlignment="1">
      <alignment horizontal="center" vertical="center"/>
    </xf>
    <xf numFmtId="0" fontId="32" fillId="5" borderId="3" xfId="0" quotePrefix="1" applyFont="1" applyFill="1" applyBorder="1" applyAlignment="1">
      <alignment horizontal="center" vertical="center"/>
    </xf>
    <xf numFmtId="0" fontId="32" fillId="5" borderId="3" xfId="0" quotePrefix="1" applyFont="1" applyFill="1" applyBorder="1" applyAlignment="1">
      <alignment horizontal="left" vertical="center"/>
    </xf>
    <xf numFmtId="0" fontId="31" fillId="2" borderId="3" xfId="0" applyFont="1" applyFill="1" applyBorder="1" applyAlignment="1">
      <alignment horizontal="left" vertical="center" wrapText="1"/>
    </xf>
    <xf numFmtId="0" fontId="31" fillId="5" borderId="3" xfId="0" applyFont="1" applyFill="1" applyBorder="1" applyAlignment="1">
      <alignment horizontal="left" vertical="center" wrapText="1"/>
    </xf>
    <xf numFmtId="0" fontId="30" fillId="2" borderId="3" xfId="0" quotePrefix="1" applyFont="1" applyFill="1" applyBorder="1" applyAlignment="1">
      <alignment horizontal="left" vertical="center"/>
    </xf>
    <xf numFmtId="164" fontId="6" fillId="0" borderId="3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164" fontId="3" fillId="5" borderId="3" xfId="0" applyNumberFormat="1" applyFont="1" applyFill="1" applyBorder="1" applyAlignment="1">
      <alignment horizontal="center" vertical="center"/>
    </xf>
    <xf numFmtId="164" fontId="3" fillId="5" borderId="3" xfId="0" applyNumberFormat="1" applyFont="1" applyFill="1" applyBorder="1" applyAlignment="1">
      <alignment horizontal="center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/>
    </xf>
    <xf numFmtId="0" fontId="7" fillId="2" borderId="3" xfId="0" quotePrefix="1" applyFont="1" applyFill="1" applyBorder="1" applyAlignment="1">
      <alignment horizontal="center" vertical="center"/>
    </xf>
    <xf numFmtId="0" fontId="7" fillId="5" borderId="3" xfId="0" quotePrefix="1" applyFont="1" applyFill="1" applyBorder="1" applyAlignment="1">
      <alignment horizontal="left" vertical="center"/>
    </xf>
    <xf numFmtId="0" fontId="7" fillId="5" borderId="3" xfId="0" quotePrefix="1" applyFont="1" applyFill="1" applyBorder="1" applyAlignment="1">
      <alignment horizontal="center" vertical="center"/>
    </xf>
    <xf numFmtId="0" fontId="33" fillId="0" borderId="3" xfId="0" applyFont="1" applyBorder="1"/>
    <xf numFmtId="0" fontId="33" fillId="0" borderId="3" xfId="0" applyFont="1" applyBorder="1" applyAlignment="1">
      <alignment horizontal="left"/>
    </xf>
    <xf numFmtId="0" fontId="28" fillId="0" borderId="3" xfId="0" applyFont="1" applyBorder="1" applyAlignment="1">
      <alignment horizontal="center"/>
    </xf>
    <xf numFmtId="0" fontId="19" fillId="2" borderId="9" xfId="0" applyFont="1" applyFill="1" applyBorder="1" applyAlignment="1">
      <alignment horizontal="center"/>
    </xf>
    <xf numFmtId="0" fontId="9" fillId="4" borderId="3" xfId="0" quotePrefix="1" applyFont="1" applyFill="1" applyBorder="1" applyAlignment="1">
      <alignment horizontal="left" vertical="center" wrapText="1"/>
    </xf>
    <xf numFmtId="0" fontId="28" fillId="0" borderId="10" xfId="0" applyFont="1" applyBorder="1"/>
    <xf numFmtId="164" fontId="28" fillId="0" borderId="10" xfId="0" applyNumberFormat="1" applyFont="1" applyBorder="1" applyAlignment="1">
      <alignment horizontal="center" vertical="center" wrapText="1"/>
    </xf>
    <xf numFmtId="0" fontId="30" fillId="2" borderId="0" xfId="0" quotePrefix="1" applyFont="1" applyFill="1" applyAlignment="1">
      <alignment horizontal="left" vertical="center"/>
    </xf>
    <xf numFmtId="0" fontId="32" fillId="2" borderId="0" xfId="0" quotePrefix="1" applyFont="1" applyFill="1" applyAlignment="1">
      <alignment horizontal="left" vertical="center"/>
    </xf>
    <xf numFmtId="0" fontId="7" fillId="2" borderId="0" xfId="0" quotePrefix="1" applyFont="1" applyFill="1" applyAlignment="1">
      <alignment horizontal="center" vertical="center"/>
    </xf>
    <xf numFmtId="0" fontId="31" fillId="2" borderId="0" xfId="0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horizontal="center"/>
    </xf>
    <xf numFmtId="164" fontId="21" fillId="2" borderId="3" xfId="0" applyNumberFormat="1" applyFont="1" applyFill="1" applyBorder="1" applyAlignment="1">
      <alignment horizontal="center" vertical="center" wrapText="1"/>
    </xf>
    <xf numFmtId="0" fontId="9" fillId="5" borderId="3" xfId="0" quotePrefix="1" applyFont="1" applyFill="1" applyBorder="1" applyAlignment="1">
      <alignment horizontal="left" vertical="center" wrapText="1"/>
    </xf>
    <xf numFmtId="0" fontId="28" fillId="0" borderId="3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8" fillId="5" borderId="3" xfId="0" quotePrefix="1" applyFont="1" applyFill="1" applyBorder="1" applyAlignment="1">
      <alignment horizontal="left" vertical="center"/>
    </xf>
    <xf numFmtId="0" fontId="8" fillId="2" borderId="3" xfId="0" applyFont="1" applyFill="1" applyBorder="1" applyAlignment="1">
      <alignment vertical="center" wrapText="1"/>
    </xf>
    <xf numFmtId="0" fontId="35" fillId="0" borderId="3" xfId="0" applyFont="1" applyBorder="1" applyAlignment="1">
      <alignment wrapText="1"/>
    </xf>
    <xf numFmtId="0" fontId="35" fillId="0" borderId="3" xfId="0" applyFont="1" applyBorder="1"/>
    <xf numFmtId="164" fontId="26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" fontId="19" fillId="6" borderId="9" xfId="0" applyNumberFormat="1" applyFont="1" applyFill="1" applyBorder="1" applyAlignment="1">
      <alignment horizontal="left" vertical="center"/>
    </xf>
    <xf numFmtId="0" fontId="7" fillId="6" borderId="3" xfId="0" quotePrefix="1" applyFont="1" applyFill="1" applyBorder="1" applyAlignment="1">
      <alignment horizontal="left" vertical="center"/>
    </xf>
    <xf numFmtId="0" fontId="9" fillId="6" borderId="3" xfId="0" quotePrefix="1" applyFont="1" applyFill="1" applyBorder="1" applyAlignment="1">
      <alignment horizontal="left" vertical="center"/>
    </xf>
    <xf numFmtId="164" fontId="6" fillId="6" borderId="3" xfId="0" applyNumberFormat="1" applyFont="1" applyFill="1" applyBorder="1" applyAlignment="1">
      <alignment horizontal="center" vertical="center"/>
    </xf>
    <xf numFmtId="164" fontId="6" fillId="6" borderId="3" xfId="0" applyNumberFormat="1" applyFont="1" applyFill="1" applyBorder="1" applyAlignment="1">
      <alignment horizontal="center" vertical="center" wrapText="1"/>
    </xf>
    <xf numFmtId="0" fontId="30" fillId="6" borderId="3" xfId="0" applyFont="1" applyFill="1" applyBorder="1" applyAlignment="1">
      <alignment horizontal="left" vertical="center" wrapText="1"/>
    </xf>
    <xf numFmtId="0" fontId="30" fillId="6" borderId="3" xfId="0" applyFont="1" applyFill="1" applyBorder="1" applyAlignment="1">
      <alignment horizontal="center" vertical="center" wrapText="1"/>
    </xf>
    <xf numFmtId="164" fontId="26" fillId="6" borderId="3" xfId="0" applyNumberFormat="1" applyFont="1" applyFill="1" applyBorder="1" applyAlignment="1">
      <alignment horizontal="center" vertical="center" wrapText="1"/>
    </xf>
    <xf numFmtId="3" fontId="26" fillId="6" borderId="3" xfId="0" applyNumberFormat="1" applyFont="1" applyFill="1" applyBorder="1" applyAlignment="1">
      <alignment horizontal="center" vertical="center" wrapText="1"/>
    </xf>
    <xf numFmtId="0" fontId="32" fillId="6" borderId="3" xfId="0" quotePrefix="1" applyFont="1" applyFill="1" applyBorder="1" applyAlignment="1">
      <alignment horizontal="left" vertical="center"/>
    </xf>
    <xf numFmtId="0" fontId="30" fillId="6" borderId="3" xfId="0" quotePrefix="1" applyFont="1" applyFill="1" applyBorder="1" applyAlignment="1">
      <alignment horizontal="center" vertical="center"/>
    </xf>
    <xf numFmtId="0" fontId="9" fillId="6" borderId="3" xfId="0" quotePrefix="1" applyFont="1" applyFill="1" applyBorder="1" applyAlignment="1">
      <alignment horizontal="left" vertical="center" wrapText="1"/>
    </xf>
    <xf numFmtId="0" fontId="30" fillId="6" borderId="3" xfId="0" quotePrefix="1" applyFont="1" applyFill="1" applyBorder="1" applyAlignment="1">
      <alignment horizontal="left" vertical="center"/>
    </xf>
    <xf numFmtId="0" fontId="9" fillId="6" borderId="3" xfId="0" applyFont="1" applyFill="1" applyBorder="1" applyAlignment="1">
      <alignment horizontal="left" vertical="center" wrapText="1"/>
    </xf>
    <xf numFmtId="164" fontId="30" fillId="6" borderId="3" xfId="0" applyNumberFormat="1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left" vertical="center"/>
    </xf>
    <xf numFmtId="0" fontId="9" fillId="6" borderId="3" xfId="0" applyFont="1" applyFill="1" applyBorder="1" applyAlignment="1">
      <alignment vertical="center" wrapText="1"/>
    </xf>
    <xf numFmtId="0" fontId="7" fillId="6" borderId="3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left" vertical="center" wrapText="1"/>
    </xf>
    <xf numFmtId="0" fontId="19" fillId="6" borderId="9" xfId="0" applyFont="1" applyFill="1" applyBorder="1" applyAlignment="1">
      <alignment horizontal="left"/>
    </xf>
    <xf numFmtId="0" fontId="1" fillId="0" borderId="3" xfId="0" applyFont="1" applyBorder="1"/>
    <xf numFmtId="164" fontId="1" fillId="0" borderId="3" xfId="0" applyNumberFormat="1" applyFont="1" applyBorder="1" applyAlignment="1">
      <alignment horizontal="center" vertical="center"/>
    </xf>
    <xf numFmtId="0" fontId="19" fillId="6" borderId="3" xfId="0" applyFont="1" applyFill="1" applyBorder="1" applyAlignment="1">
      <alignment horizontal="left" wrapText="1"/>
    </xf>
    <xf numFmtId="0" fontId="1" fillId="0" borderId="5" xfId="0" applyFont="1" applyBorder="1" applyAlignment="1">
      <alignment horizontal="right"/>
    </xf>
    <xf numFmtId="3" fontId="3" fillId="2" borderId="0" xfId="0" applyNumberFormat="1" applyFont="1" applyFill="1" applyAlignment="1">
      <alignment horizontal="center" vertical="center"/>
    </xf>
    <xf numFmtId="164" fontId="37" fillId="0" borderId="3" xfId="0" applyNumberFormat="1" applyFont="1" applyBorder="1" applyAlignment="1">
      <alignment horizontal="center" vertical="center" wrapText="1"/>
    </xf>
    <xf numFmtId="164" fontId="37" fillId="4" borderId="3" xfId="0" applyNumberFormat="1" applyFont="1" applyFill="1" applyBorder="1" applyAlignment="1">
      <alignment horizontal="center" vertical="center" wrapText="1"/>
    </xf>
    <xf numFmtId="164" fontId="37" fillId="6" borderId="3" xfId="0" applyNumberFormat="1" applyFont="1" applyFill="1" applyBorder="1" applyAlignment="1">
      <alignment horizontal="center" vertical="center" wrapText="1"/>
    </xf>
    <xf numFmtId="164" fontId="38" fillId="0" borderId="3" xfId="0" applyNumberFormat="1" applyFont="1" applyBorder="1" applyAlignment="1">
      <alignment horizontal="center" vertical="center" wrapText="1"/>
    </xf>
    <xf numFmtId="164" fontId="38" fillId="6" borderId="3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3" fontId="39" fillId="3" borderId="3" xfId="0" applyNumberFormat="1" applyFont="1" applyFill="1" applyBorder="1" applyAlignment="1">
      <alignment horizontal="center" vertical="center"/>
    </xf>
    <xf numFmtId="3" fontId="39" fillId="3" borderId="3" xfId="0" applyNumberFormat="1" applyFont="1" applyFill="1" applyBorder="1" applyAlignment="1">
      <alignment horizontal="center"/>
    </xf>
    <xf numFmtId="3" fontId="40" fillId="3" borderId="3" xfId="0" applyNumberFormat="1" applyFont="1" applyFill="1" applyBorder="1" applyAlignment="1">
      <alignment horizontal="center"/>
    </xf>
    <xf numFmtId="3" fontId="40" fillId="3" borderId="1" xfId="0" quotePrefix="1" applyNumberFormat="1" applyFont="1" applyFill="1" applyBorder="1" applyAlignment="1">
      <alignment horizontal="center"/>
    </xf>
    <xf numFmtId="3" fontId="40" fillId="4" borderId="1" xfId="0" quotePrefix="1" applyNumberFormat="1" applyFont="1" applyFill="1" applyBorder="1" applyAlignment="1">
      <alignment horizontal="center"/>
    </xf>
    <xf numFmtId="164" fontId="41" fillId="0" borderId="3" xfId="0" applyNumberFormat="1" applyFont="1" applyBorder="1" applyAlignment="1">
      <alignment horizontal="center" vertical="center" wrapText="1"/>
    </xf>
    <xf numFmtId="164" fontId="42" fillId="0" borderId="3" xfId="0" applyNumberFormat="1" applyFont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164" fontId="34" fillId="4" borderId="3" xfId="0" applyNumberFormat="1" applyFont="1" applyFill="1" applyBorder="1" applyAlignment="1">
      <alignment horizontal="center" vertical="center" wrapText="1"/>
    </xf>
    <xf numFmtId="0" fontId="32" fillId="6" borderId="3" xfId="0" quotePrefix="1" applyFont="1" applyFill="1" applyBorder="1" applyAlignment="1">
      <alignment horizontal="center" vertical="center"/>
    </xf>
    <xf numFmtId="3" fontId="6" fillId="6" borderId="3" xfId="0" applyNumberFormat="1" applyFont="1" applyFill="1" applyBorder="1" applyAlignment="1">
      <alignment horizontal="center" vertical="center" wrapText="1"/>
    </xf>
    <xf numFmtId="0" fontId="7" fillId="6" borderId="3" xfId="0" quotePrefix="1" applyFont="1" applyFill="1" applyBorder="1" applyAlignment="1">
      <alignment horizontal="center" vertical="center"/>
    </xf>
    <xf numFmtId="0" fontId="9" fillId="6" borderId="3" xfId="0" quotePrefix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164" fontId="43" fillId="0" borderId="3" xfId="0" applyNumberFormat="1" applyFont="1" applyBorder="1" applyAlignment="1">
      <alignment horizontal="center" wrapText="1"/>
    </xf>
    <xf numFmtId="164" fontId="37" fillId="7" borderId="3" xfId="0" applyNumberFormat="1" applyFont="1" applyFill="1" applyBorder="1" applyAlignment="1">
      <alignment horizontal="center" wrapText="1"/>
    </xf>
    <xf numFmtId="3" fontId="39" fillId="0" borderId="3" xfId="0" applyNumberFormat="1" applyFont="1" applyBorder="1" applyAlignment="1">
      <alignment horizontal="center"/>
    </xf>
    <xf numFmtId="0" fontId="19" fillId="7" borderId="2" xfId="0" applyFont="1" applyFill="1" applyBorder="1"/>
    <xf numFmtId="0" fontId="19" fillId="7" borderId="4" xfId="0" applyFont="1" applyFill="1" applyBorder="1"/>
    <xf numFmtId="164" fontId="19" fillId="7" borderId="3" xfId="0" applyNumberFormat="1" applyFont="1" applyFill="1" applyBorder="1" applyAlignment="1">
      <alignment horizontal="center" wrapText="1"/>
    </xf>
    <xf numFmtId="0" fontId="19" fillId="0" borderId="4" xfId="0" applyFont="1" applyBorder="1" applyAlignment="1">
      <alignment horizontal="left"/>
    </xf>
    <xf numFmtId="0" fontId="19" fillId="0" borderId="3" xfId="0" applyFont="1" applyBorder="1"/>
    <xf numFmtId="0" fontId="19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164" fontId="44" fillId="0" borderId="3" xfId="0" applyNumberFormat="1" applyFont="1" applyBorder="1" applyAlignment="1">
      <alignment horizontal="center" vertical="center" wrapText="1"/>
    </xf>
    <xf numFmtId="164" fontId="43" fillId="0" borderId="3" xfId="0" applyNumberFormat="1" applyFont="1" applyBorder="1" applyAlignment="1">
      <alignment horizontal="center" vertical="center" wrapText="1"/>
    </xf>
    <xf numFmtId="164" fontId="44" fillId="0" borderId="3" xfId="0" applyNumberFormat="1" applyFont="1" applyBorder="1" applyAlignment="1">
      <alignment horizontal="center" wrapText="1"/>
    </xf>
    <xf numFmtId="164" fontId="42" fillId="6" borderId="3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48" fillId="0" borderId="0" xfId="1" applyFont="1" applyAlignment="1">
      <alignment horizontal="center" vertical="center"/>
    </xf>
    <xf numFmtId="0" fontId="48" fillId="0" borderId="0" xfId="1" applyFont="1" applyAlignment="1">
      <alignment horizontal="left" vertical="center"/>
    </xf>
    <xf numFmtId="0" fontId="48" fillId="0" borderId="0" xfId="1" applyFont="1" applyAlignment="1">
      <alignment vertical="center" wrapText="1"/>
    </xf>
    <xf numFmtId="0" fontId="48" fillId="0" borderId="0" xfId="1" applyFont="1" applyAlignment="1">
      <alignment vertic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9" fillId="3" borderId="1" xfId="0" quotePrefix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49" fillId="0" borderId="0" xfId="1" applyFont="1" applyAlignment="1">
      <alignment horizontal="center" vertical="center"/>
    </xf>
    <xf numFmtId="0" fontId="48" fillId="0" borderId="0" xfId="1" applyFont="1" applyAlignment="1">
      <alignment horizontal="center" vertical="center"/>
    </xf>
    <xf numFmtId="0" fontId="48" fillId="0" borderId="0" xfId="1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9" fillId="4" borderId="11" xfId="0" applyFont="1" applyFill="1" applyBorder="1" applyAlignment="1">
      <alignment horizontal="left"/>
    </xf>
    <xf numFmtId="0" fontId="19" fillId="4" borderId="4" xfId="0" applyFont="1" applyFill="1" applyBorder="1" applyAlignment="1">
      <alignment horizontal="left"/>
    </xf>
    <xf numFmtId="0" fontId="0" fillId="0" borderId="0" xfId="0" applyAlignment="1">
      <alignment horizontal="center" wrapText="1"/>
    </xf>
  </cellXfs>
  <cellStyles count="2">
    <cellStyle name="Normalno" xfId="0" builtinId="0"/>
    <cellStyle name="Normalno 2" xfId="1" xr:uid="{A232C512-B255-47BE-A21C-EA1991AAB7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M43"/>
  <sheetViews>
    <sheetView view="pageLayout" zoomScaleNormal="100" workbookViewId="0">
      <selection activeCell="D1" sqref="D1:K1"/>
    </sheetView>
  </sheetViews>
  <sheetFormatPr defaultRowHeight="15" x14ac:dyDescent="0.25"/>
  <cols>
    <col min="8" max="8" width="13.5703125" customWidth="1"/>
    <col min="9" max="10" width="20.7109375" customWidth="1"/>
    <col min="11" max="11" width="20" customWidth="1"/>
  </cols>
  <sheetData>
    <row r="1" spans="4:13" ht="42" customHeight="1" x14ac:dyDescent="0.25">
      <c r="D1" s="276" t="s">
        <v>171</v>
      </c>
      <c r="E1" s="277"/>
      <c r="F1" s="277"/>
      <c r="G1" s="277"/>
      <c r="H1" s="277"/>
      <c r="I1" s="277"/>
      <c r="J1" s="277"/>
      <c r="K1" s="277"/>
    </row>
    <row r="2" spans="4:13" ht="18" customHeight="1" x14ac:dyDescent="0.25">
      <c r="D2" s="4"/>
      <c r="E2" s="4"/>
      <c r="F2" s="4"/>
      <c r="G2" s="4"/>
      <c r="H2" s="4"/>
      <c r="I2" s="4"/>
      <c r="J2" s="4"/>
      <c r="K2" s="4"/>
    </row>
    <row r="3" spans="4:13" ht="18" customHeight="1" x14ac:dyDescent="0.25">
      <c r="D3" s="273" t="s">
        <v>161</v>
      </c>
      <c r="E3" s="273"/>
      <c r="F3" s="273"/>
      <c r="G3" s="273"/>
      <c r="H3" s="273"/>
      <c r="I3" s="273"/>
      <c r="J3" s="273"/>
      <c r="K3" s="273"/>
    </row>
    <row r="4" spans="4:13" ht="18" customHeight="1" x14ac:dyDescent="0.25">
      <c r="D4" s="4"/>
      <c r="E4" s="4"/>
      <c r="F4" s="4"/>
      <c r="G4" s="4"/>
      <c r="H4" s="4"/>
      <c r="I4" s="4"/>
      <c r="J4" s="4"/>
      <c r="K4" s="4"/>
    </row>
    <row r="5" spans="4:13" ht="15.75" customHeight="1" x14ac:dyDescent="0.25">
      <c r="D5" s="262" t="s">
        <v>16</v>
      </c>
      <c r="E5" s="262"/>
      <c r="F5" s="262"/>
      <c r="G5" s="262"/>
      <c r="H5" s="262"/>
      <c r="I5" s="262"/>
      <c r="J5" s="262"/>
      <c r="K5" s="262"/>
    </row>
    <row r="6" spans="4:13" ht="18" x14ac:dyDescent="0.25">
      <c r="D6" s="4"/>
      <c r="E6" s="4"/>
      <c r="F6" s="4"/>
      <c r="G6" s="4"/>
      <c r="H6" s="4"/>
      <c r="I6" s="4"/>
      <c r="J6" s="4"/>
      <c r="K6" s="5"/>
    </row>
    <row r="7" spans="4:13" ht="15.75" customHeight="1" x14ac:dyDescent="0.25">
      <c r="D7" s="262" t="s">
        <v>21</v>
      </c>
      <c r="E7" s="262"/>
      <c r="F7" s="262"/>
      <c r="G7" s="262"/>
      <c r="H7" s="262"/>
      <c r="I7" s="262"/>
      <c r="J7" s="262"/>
      <c r="K7" s="262"/>
      <c r="M7" s="51"/>
    </row>
    <row r="8" spans="4:13" ht="15.75" customHeight="1" x14ac:dyDescent="0.25">
      <c r="D8" s="33"/>
      <c r="E8" s="33"/>
      <c r="F8" s="33"/>
      <c r="G8" s="33"/>
      <c r="H8" s="33"/>
      <c r="I8" s="33"/>
      <c r="J8" s="33"/>
      <c r="K8" s="33"/>
      <c r="M8" s="51"/>
    </row>
    <row r="9" spans="4:13" ht="18" customHeight="1" x14ac:dyDescent="0.25">
      <c r="D9" s="1"/>
      <c r="E9" s="2"/>
      <c r="F9" s="2"/>
      <c r="G9" s="2"/>
      <c r="H9" s="6"/>
      <c r="I9" s="253" t="s">
        <v>162</v>
      </c>
      <c r="J9" s="7"/>
      <c r="K9" s="216" t="s">
        <v>27</v>
      </c>
    </row>
    <row r="10" spans="4:13" ht="25.5" x14ac:dyDescent="0.25">
      <c r="D10" s="20"/>
      <c r="E10" s="21"/>
      <c r="F10" s="21"/>
      <c r="G10" s="22"/>
      <c r="H10" s="23"/>
      <c r="I10" s="3" t="s">
        <v>34</v>
      </c>
      <c r="J10" s="3" t="s">
        <v>143</v>
      </c>
      <c r="K10" s="3" t="s">
        <v>141</v>
      </c>
    </row>
    <row r="11" spans="4:13" x14ac:dyDescent="0.25">
      <c r="D11" s="267" t="s">
        <v>0</v>
      </c>
      <c r="E11" s="261"/>
      <c r="F11" s="261"/>
      <c r="G11" s="261"/>
      <c r="H11" s="278"/>
      <c r="I11" s="24">
        <v>1871280</v>
      </c>
      <c r="J11" s="224">
        <v>14111</v>
      </c>
      <c r="K11" s="24">
        <v>1892391</v>
      </c>
    </row>
    <row r="12" spans="4:13" x14ac:dyDescent="0.25">
      <c r="D12" s="279" t="s">
        <v>28</v>
      </c>
      <c r="E12" s="280"/>
      <c r="F12" s="280"/>
      <c r="G12" s="280"/>
      <c r="H12" s="275"/>
      <c r="I12" s="25">
        <v>1821280</v>
      </c>
      <c r="J12" s="25"/>
      <c r="K12" s="25">
        <v>1892391</v>
      </c>
    </row>
    <row r="13" spans="4:13" x14ac:dyDescent="0.25">
      <c r="D13" s="274" t="s">
        <v>29</v>
      </c>
      <c r="E13" s="275"/>
      <c r="F13" s="275"/>
      <c r="G13" s="275"/>
      <c r="H13" s="275"/>
      <c r="I13" s="25"/>
      <c r="J13" s="25"/>
      <c r="K13" s="25"/>
    </row>
    <row r="14" spans="4:13" x14ac:dyDescent="0.25">
      <c r="D14" s="27" t="s">
        <v>1</v>
      </c>
      <c r="E14" s="35"/>
      <c r="F14" s="35"/>
      <c r="G14" s="35"/>
      <c r="H14" s="35"/>
      <c r="I14" s="24">
        <v>1878280</v>
      </c>
      <c r="J14" s="225">
        <v>14000</v>
      </c>
      <c r="K14" s="24">
        <f>I14+J14</f>
        <v>1892280</v>
      </c>
    </row>
    <row r="15" spans="4:13" x14ac:dyDescent="0.25">
      <c r="D15" s="281" t="s">
        <v>30</v>
      </c>
      <c r="E15" s="280"/>
      <c r="F15" s="280"/>
      <c r="G15" s="280"/>
      <c r="H15" s="280"/>
      <c r="I15" s="25">
        <f>I14-I16</f>
        <v>1815480</v>
      </c>
      <c r="J15" s="25"/>
      <c r="K15" s="25">
        <v>1804480</v>
      </c>
    </row>
    <row r="16" spans="4:13" x14ac:dyDescent="0.25">
      <c r="D16" s="274" t="s">
        <v>31</v>
      </c>
      <c r="E16" s="275"/>
      <c r="F16" s="275"/>
      <c r="G16" s="275"/>
      <c r="H16" s="275"/>
      <c r="I16" s="25">
        <v>62800</v>
      </c>
      <c r="J16" s="241"/>
      <c r="K16" s="25">
        <v>87800</v>
      </c>
    </row>
    <row r="17" spans="4:13" x14ac:dyDescent="0.25">
      <c r="D17" s="260" t="s">
        <v>53</v>
      </c>
      <c r="E17" s="261"/>
      <c r="F17" s="261"/>
      <c r="G17" s="261"/>
      <c r="H17" s="261"/>
      <c r="I17" s="24">
        <f>I11-I14</f>
        <v>-7000</v>
      </c>
      <c r="J17" s="226">
        <v>-7111</v>
      </c>
      <c r="K17" s="24">
        <f>K11-K14</f>
        <v>111</v>
      </c>
    </row>
    <row r="18" spans="4:13" ht="18" x14ac:dyDescent="0.25">
      <c r="D18" s="4"/>
      <c r="E18" s="16"/>
      <c r="F18" s="16"/>
      <c r="G18" s="16"/>
      <c r="H18" s="16"/>
      <c r="I18" s="17"/>
      <c r="J18" s="17"/>
      <c r="K18" s="17"/>
    </row>
    <row r="19" spans="4:13" ht="15.75" x14ac:dyDescent="0.25">
      <c r="D19" s="262" t="s">
        <v>22</v>
      </c>
      <c r="E19" s="263"/>
      <c r="F19" s="263"/>
      <c r="G19" s="263"/>
      <c r="H19" s="263"/>
      <c r="I19" s="263"/>
      <c r="J19" s="263"/>
      <c r="K19" s="263"/>
    </row>
    <row r="20" spans="4:13" ht="18" x14ac:dyDescent="0.25">
      <c r="D20" s="4"/>
      <c r="E20" s="16"/>
      <c r="F20" s="16"/>
      <c r="G20" s="16"/>
      <c r="H20" s="16"/>
      <c r="I20" s="17"/>
      <c r="J20" s="17"/>
      <c r="K20" s="17"/>
    </row>
    <row r="21" spans="4:13" ht="25.5" x14ac:dyDescent="0.25">
      <c r="D21" s="20"/>
      <c r="E21" s="21"/>
      <c r="F21" s="21"/>
      <c r="G21" s="22"/>
      <c r="H21" s="23"/>
      <c r="I21" s="3" t="s">
        <v>34</v>
      </c>
      <c r="J21" s="3"/>
      <c r="K21" s="3" t="s">
        <v>142</v>
      </c>
    </row>
    <row r="22" spans="4:13" x14ac:dyDescent="0.25">
      <c r="D22" s="274" t="s">
        <v>32</v>
      </c>
      <c r="E22" s="275"/>
      <c r="F22" s="275"/>
      <c r="G22" s="275"/>
      <c r="H22" s="275"/>
      <c r="I22" s="25"/>
      <c r="J22" s="25"/>
      <c r="K22" s="25"/>
    </row>
    <row r="23" spans="4:13" x14ac:dyDescent="0.25">
      <c r="D23" s="274" t="s">
        <v>33</v>
      </c>
      <c r="E23" s="275"/>
      <c r="F23" s="275"/>
      <c r="G23" s="275"/>
      <c r="H23" s="275"/>
      <c r="I23" s="25"/>
      <c r="J23" s="25"/>
      <c r="K23" s="25"/>
    </row>
    <row r="24" spans="4:13" x14ac:dyDescent="0.25">
      <c r="D24" s="260" t="s">
        <v>2</v>
      </c>
      <c r="E24" s="261"/>
      <c r="F24" s="261"/>
      <c r="G24" s="261"/>
      <c r="H24" s="261"/>
      <c r="I24" s="24">
        <f>I22-I23</f>
        <v>0</v>
      </c>
      <c r="J24" s="24"/>
      <c r="K24" s="24">
        <f>K22-K23</f>
        <v>0</v>
      </c>
    </row>
    <row r="25" spans="4:13" x14ac:dyDescent="0.25">
      <c r="D25" s="260" t="s">
        <v>54</v>
      </c>
      <c r="E25" s="261"/>
      <c r="F25" s="261"/>
      <c r="G25" s="261"/>
      <c r="H25" s="261"/>
      <c r="I25" s="24">
        <f>I17+I24</f>
        <v>-7000</v>
      </c>
      <c r="J25" s="226">
        <v>-7111</v>
      </c>
      <c r="K25" s="24">
        <f>K17+K24</f>
        <v>111</v>
      </c>
    </row>
    <row r="26" spans="4:13" ht="18" x14ac:dyDescent="0.25">
      <c r="D26" s="15"/>
      <c r="E26" s="16"/>
      <c r="F26" s="16"/>
      <c r="G26" s="16"/>
      <c r="H26" s="16"/>
      <c r="I26" s="17"/>
      <c r="J26" s="17"/>
      <c r="K26" s="17"/>
    </row>
    <row r="27" spans="4:13" ht="15.75" x14ac:dyDescent="0.25">
      <c r="D27" s="262" t="s">
        <v>55</v>
      </c>
      <c r="E27" s="263"/>
      <c r="F27" s="263"/>
      <c r="G27" s="263"/>
      <c r="H27" s="263"/>
      <c r="I27" s="263"/>
      <c r="J27" s="263"/>
      <c r="K27" s="263"/>
    </row>
    <row r="28" spans="4:13" ht="15.75" x14ac:dyDescent="0.25">
      <c r="D28" s="33"/>
      <c r="E28" s="34"/>
      <c r="F28" s="34"/>
      <c r="G28" s="34"/>
      <c r="H28" s="34"/>
      <c r="I28" s="34"/>
      <c r="J28" s="34"/>
      <c r="K28" s="34"/>
    </row>
    <row r="29" spans="4:13" ht="25.5" x14ac:dyDescent="0.25">
      <c r="D29" s="20"/>
      <c r="E29" s="21"/>
      <c r="F29" s="21"/>
      <c r="G29" s="22"/>
      <c r="H29" s="23"/>
      <c r="I29" s="3" t="s">
        <v>34</v>
      </c>
      <c r="J29" s="3"/>
      <c r="K29" s="3" t="s">
        <v>142</v>
      </c>
      <c r="M29" s="51"/>
    </row>
    <row r="30" spans="4:13" ht="30" customHeight="1" x14ac:dyDescent="0.25">
      <c r="D30" s="264" t="s">
        <v>56</v>
      </c>
      <c r="E30" s="265"/>
      <c r="F30" s="265"/>
      <c r="G30" s="265"/>
      <c r="H30" s="266"/>
      <c r="I30" s="36">
        <v>0</v>
      </c>
      <c r="J30" s="36"/>
      <c r="K30" s="36">
        <v>0</v>
      </c>
    </row>
    <row r="31" spans="4:13" ht="16.5" customHeight="1" x14ac:dyDescent="0.25">
      <c r="D31" s="260" t="s">
        <v>57</v>
      </c>
      <c r="E31" s="261"/>
      <c r="F31" s="261"/>
      <c r="G31" s="261"/>
      <c r="H31" s="261"/>
      <c r="I31" s="37">
        <f>I25+I30</f>
        <v>-7000</v>
      </c>
      <c r="J31" s="227">
        <v>-7111</v>
      </c>
      <c r="K31" s="37">
        <f>K25+K30</f>
        <v>111</v>
      </c>
    </row>
    <row r="32" spans="4:13" ht="45" customHeight="1" x14ac:dyDescent="0.25">
      <c r="D32" s="267" t="s">
        <v>58</v>
      </c>
      <c r="E32" s="268"/>
      <c r="F32" s="268"/>
      <c r="G32" s="268"/>
      <c r="H32" s="269"/>
      <c r="I32" s="37">
        <f>I17+I24+I30-I31</f>
        <v>0</v>
      </c>
      <c r="J32" s="37"/>
      <c r="K32" s="37">
        <f>K17+K24+K30-K31</f>
        <v>0</v>
      </c>
    </row>
    <row r="33" spans="4:11" ht="15.75" x14ac:dyDescent="0.25">
      <c r="D33" s="38"/>
      <c r="E33" s="39"/>
      <c r="F33" s="39"/>
      <c r="G33" s="39"/>
      <c r="H33" s="39"/>
      <c r="I33" s="39"/>
      <c r="J33" s="39"/>
      <c r="K33" s="39"/>
    </row>
    <row r="34" spans="4:11" ht="15.75" x14ac:dyDescent="0.25">
      <c r="D34" s="270" t="s">
        <v>52</v>
      </c>
      <c r="E34" s="270"/>
      <c r="F34" s="270"/>
      <c r="G34" s="270"/>
      <c r="H34" s="270"/>
      <c r="I34" s="270"/>
      <c r="J34" s="270"/>
      <c r="K34" s="270"/>
    </row>
    <row r="35" spans="4:11" ht="18" x14ac:dyDescent="0.25">
      <c r="D35" s="40"/>
      <c r="E35" s="41"/>
      <c r="F35" s="41"/>
      <c r="G35" s="41"/>
      <c r="H35" s="41"/>
      <c r="I35" s="42"/>
      <c r="J35" s="42"/>
      <c r="K35" s="42"/>
    </row>
    <row r="36" spans="4:11" ht="25.5" x14ac:dyDescent="0.25">
      <c r="D36" s="43"/>
      <c r="E36" s="44"/>
      <c r="F36" s="44"/>
      <c r="G36" s="45"/>
      <c r="H36" s="46"/>
      <c r="I36" s="47" t="s">
        <v>34</v>
      </c>
      <c r="J36" s="47"/>
      <c r="K36" s="47" t="s">
        <v>142</v>
      </c>
    </row>
    <row r="37" spans="4:11" ht="34.5" customHeight="1" x14ac:dyDescent="0.25">
      <c r="D37" s="264" t="s">
        <v>56</v>
      </c>
      <c r="E37" s="265"/>
      <c r="F37" s="265"/>
      <c r="G37" s="265"/>
      <c r="H37" s="266"/>
      <c r="I37" s="36">
        <v>0</v>
      </c>
      <c r="J37" s="36"/>
      <c r="K37" s="36">
        <v>0</v>
      </c>
    </row>
    <row r="38" spans="4:11" ht="34.5" customHeight="1" x14ac:dyDescent="0.25">
      <c r="D38" s="264" t="s">
        <v>59</v>
      </c>
      <c r="E38" s="265"/>
      <c r="F38" s="265"/>
      <c r="G38" s="265"/>
      <c r="H38" s="266"/>
      <c r="I38" s="36">
        <v>7000</v>
      </c>
      <c r="J38" s="228">
        <v>-7111</v>
      </c>
      <c r="K38" s="36">
        <v>-111</v>
      </c>
    </row>
    <row r="39" spans="4:11" x14ac:dyDescent="0.25">
      <c r="D39" s="264" t="s">
        <v>60</v>
      </c>
      <c r="E39" s="271"/>
      <c r="F39" s="271"/>
      <c r="G39" s="271"/>
      <c r="H39" s="272"/>
      <c r="I39" s="36">
        <v>7000</v>
      </c>
      <c r="J39" s="228">
        <v>-7111</v>
      </c>
      <c r="K39" s="36">
        <v>-111</v>
      </c>
    </row>
    <row r="40" spans="4:11" ht="15" customHeight="1" x14ac:dyDescent="0.25">
      <c r="D40" s="260" t="s">
        <v>57</v>
      </c>
      <c r="E40" s="261"/>
      <c r="F40" s="261"/>
      <c r="G40" s="261"/>
      <c r="H40" s="261"/>
      <c r="I40" s="26">
        <f>I37-I38+I39</f>
        <v>0</v>
      </c>
      <c r="J40" s="26"/>
      <c r="K40" s="26">
        <f>K37-K38+K39</f>
        <v>0</v>
      </c>
    </row>
    <row r="41" spans="4:11" ht="17.25" customHeight="1" x14ac:dyDescent="0.25"/>
    <row r="42" spans="4:11" ht="40.5" customHeight="1" x14ac:dyDescent="0.25">
      <c r="D42" s="258"/>
      <c r="E42" s="259"/>
      <c r="F42" s="259"/>
      <c r="G42" s="259"/>
      <c r="H42" s="259"/>
      <c r="I42" s="259"/>
      <c r="J42" s="259"/>
      <c r="K42" s="259"/>
    </row>
    <row r="43" spans="4:11" ht="31.5" customHeight="1" x14ac:dyDescent="0.25"/>
  </sheetData>
  <mergeCells count="25">
    <mergeCell ref="D3:K3"/>
    <mergeCell ref="D23:H23"/>
    <mergeCell ref="D1:K1"/>
    <mergeCell ref="D5:K5"/>
    <mergeCell ref="D7:K7"/>
    <mergeCell ref="D11:H11"/>
    <mergeCell ref="D12:H12"/>
    <mergeCell ref="D13:H13"/>
    <mergeCell ref="D15:H15"/>
    <mergeCell ref="D16:H16"/>
    <mergeCell ref="D17:H17"/>
    <mergeCell ref="D19:K19"/>
    <mergeCell ref="D22:H22"/>
    <mergeCell ref="D42:K42"/>
    <mergeCell ref="D24:H24"/>
    <mergeCell ref="D25:H25"/>
    <mergeCell ref="D27:K27"/>
    <mergeCell ref="D30:H30"/>
    <mergeCell ref="D31:H31"/>
    <mergeCell ref="D32:H32"/>
    <mergeCell ref="D34:K34"/>
    <mergeCell ref="D37:H37"/>
    <mergeCell ref="D38:H38"/>
    <mergeCell ref="D39:H39"/>
    <mergeCell ref="D40:H40"/>
  </mergeCells>
  <pageMargins left="0.7" right="0.7" top="0.75" bottom="0.75" header="0.3" footer="0.3"/>
  <pageSetup paperSize="9" scale="61" fitToWidth="0" fitToHeight="0" orientation="landscape" r:id="rId1"/>
  <headerFooter>
    <oddHeader>&amp;L&amp;"-,Kurziv"&amp;K02-023Dječji vrtić Trogir - Financijski plan za 2024. godinu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67"/>
  <sheetViews>
    <sheetView view="pageLayout" zoomScaleNormal="100" workbookViewId="0">
      <selection activeCell="F5" sqref="F5"/>
    </sheetView>
  </sheetViews>
  <sheetFormatPr defaultRowHeight="15" x14ac:dyDescent="0.25"/>
  <cols>
    <col min="2" max="2" width="8.42578125" customWidth="1"/>
    <col min="3" max="3" width="9" customWidth="1"/>
    <col min="4" max="4" width="7.5703125" customWidth="1"/>
    <col min="5" max="5" width="38.7109375" customWidth="1"/>
    <col min="6" max="6" width="18.140625" customWidth="1"/>
    <col min="7" max="7" width="20.140625" customWidth="1"/>
    <col min="9" max="10" width="11.7109375" bestFit="1" customWidth="1"/>
  </cols>
  <sheetData>
    <row r="1" spans="2:10" ht="20.25" customHeight="1" x14ac:dyDescent="0.25">
      <c r="B1" s="283" t="s">
        <v>163</v>
      </c>
      <c r="C1" s="283"/>
      <c r="D1" s="283"/>
      <c r="E1" s="283"/>
      <c r="F1" s="283"/>
      <c r="G1" s="283"/>
    </row>
    <row r="2" spans="2:10" ht="19.5" customHeight="1" x14ac:dyDescent="0.25">
      <c r="B2" s="286" t="s">
        <v>166</v>
      </c>
      <c r="C2" s="286"/>
      <c r="D2" s="286"/>
      <c r="E2" s="286"/>
      <c r="F2" s="286"/>
      <c r="G2" s="286"/>
      <c r="H2" s="256"/>
      <c r="I2" s="256"/>
      <c r="J2" s="256"/>
    </row>
    <row r="3" spans="2:10" ht="15.75" customHeight="1" x14ac:dyDescent="0.25">
      <c r="B3" s="285" t="s">
        <v>167</v>
      </c>
      <c r="C3" s="285"/>
      <c r="D3" s="285"/>
      <c r="E3" s="285"/>
      <c r="F3" s="285"/>
      <c r="G3" s="285"/>
      <c r="H3" s="257"/>
      <c r="I3" s="257"/>
      <c r="J3" s="257"/>
    </row>
    <row r="4" spans="2:10" ht="15.75" customHeight="1" x14ac:dyDescent="0.25">
      <c r="B4" s="285" t="s">
        <v>165</v>
      </c>
      <c r="C4" s="285"/>
      <c r="D4" s="285"/>
      <c r="E4" s="285"/>
      <c r="F4" s="285"/>
      <c r="G4" s="285"/>
      <c r="H4" s="255"/>
      <c r="I4" s="255"/>
      <c r="J4" s="255"/>
    </row>
    <row r="5" spans="2:10" ht="15.75" customHeight="1" x14ac:dyDescent="0.25">
      <c r="B5" s="254"/>
      <c r="C5" s="254"/>
      <c r="D5" s="254"/>
      <c r="E5" s="254"/>
      <c r="F5" s="254"/>
      <c r="G5" s="254"/>
      <c r="H5" s="255"/>
      <c r="I5" s="255"/>
      <c r="J5" s="255"/>
    </row>
    <row r="6" spans="2:10" ht="15.75" customHeight="1" x14ac:dyDescent="0.25">
      <c r="B6" s="284" t="s">
        <v>164</v>
      </c>
      <c r="C6" s="284"/>
      <c r="D6" s="284"/>
      <c r="E6" s="284"/>
      <c r="F6" s="284"/>
      <c r="G6" s="284"/>
      <c r="H6" s="255"/>
      <c r="I6" s="255"/>
      <c r="J6" s="255"/>
    </row>
    <row r="7" spans="2:10" ht="18" x14ac:dyDescent="0.25">
      <c r="B7" s="4"/>
      <c r="C7" s="4"/>
      <c r="D7" s="4"/>
      <c r="E7" s="4"/>
      <c r="F7" s="4"/>
      <c r="G7" s="5"/>
    </row>
    <row r="8" spans="2:10" ht="18" customHeight="1" x14ac:dyDescent="0.25">
      <c r="B8" s="262" t="s">
        <v>4</v>
      </c>
      <c r="C8" s="262"/>
      <c r="D8" s="262"/>
      <c r="E8" s="262"/>
      <c r="F8" s="262"/>
      <c r="G8" s="262"/>
    </row>
    <row r="9" spans="2:10" ht="18" x14ac:dyDescent="0.25">
      <c r="B9" s="4"/>
      <c r="C9" s="4"/>
      <c r="D9" s="4"/>
      <c r="E9" s="4"/>
      <c r="F9" s="4"/>
      <c r="G9" s="5"/>
      <c r="I9" s="51"/>
    </row>
    <row r="10" spans="2:10" ht="15.75" customHeight="1" x14ac:dyDescent="0.25">
      <c r="B10" s="262" t="s">
        <v>35</v>
      </c>
      <c r="C10" s="262"/>
      <c r="D10" s="262"/>
      <c r="E10" s="262"/>
      <c r="F10" s="262"/>
      <c r="G10" s="262"/>
    </row>
    <row r="11" spans="2:10" ht="18" x14ac:dyDescent="0.25">
      <c r="B11" s="4"/>
      <c r="C11" s="4"/>
      <c r="D11" s="4"/>
      <c r="E11" s="4"/>
      <c r="F11" s="4"/>
      <c r="G11" s="5"/>
    </row>
    <row r="12" spans="2:10" ht="25.5" x14ac:dyDescent="0.25">
      <c r="B12" s="145" t="s">
        <v>5</v>
      </c>
      <c r="C12" s="146" t="s">
        <v>6</v>
      </c>
      <c r="D12" s="146" t="s">
        <v>85</v>
      </c>
      <c r="E12" s="146" t="s">
        <v>3</v>
      </c>
      <c r="F12" s="145" t="s">
        <v>26</v>
      </c>
      <c r="G12" s="145" t="s">
        <v>141</v>
      </c>
    </row>
    <row r="13" spans="2:10" x14ac:dyDescent="0.25">
      <c r="B13" s="147"/>
      <c r="C13" s="148"/>
      <c r="D13" s="148"/>
      <c r="E13" s="149" t="s">
        <v>0</v>
      </c>
      <c r="F13" s="107">
        <f>F14</f>
        <v>1878280</v>
      </c>
      <c r="G13" s="107">
        <f>G14</f>
        <v>1892391</v>
      </c>
      <c r="I13" s="51"/>
    </row>
    <row r="14" spans="2:10" ht="15.75" customHeight="1" x14ac:dyDescent="0.25">
      <c r="B14" s="150">
        <v>6</v>
      </c>
      <c r="C14" s="150"/>
      <c r="D14" s="150"/>
      <c r="E14" s="150" t="s">
        <v>7</v>
      </c>
      <c r="F14" s="151">
        <f>F15+F19+F21+F25+F27</f>
        <v>1878280</v>
      </c>
      <c r="G14" s="151">
        <f>G15+G19+G21+G25+G27+G24</f>
        <v>1892391</v>
      </c>
      <c r="I14" s="51"/>
    </row>
    <row r="15" spans="2:10" ht="25.5" x14ac:dyDescent="0.25">
      <c r="B15" s="198"/>
      <c r="C15" s="199">
        <v>63</v>
      </c>
      <c r="D15" s="198"/>
      <c r="E15" s="198" t="s">
        <v>23</v>
      </c>
      <c r="F15" s="201">
        <f>F17+F18+F16</f>
        <v>76500</v>
      </c>
      <c r="G15" s="201">
        <f>G17+G18+G16</f>
        <v>52500</v>
      </c>
    </row>
    <row r="16" spans="2:10" x14ac:dyDescent="0.25">
      <c r="B16" s="150"/>
      <c r="C16" s="231"/>
      <c r="D16" s="161">
        <v>44</v>
      </c>
      <c r="E16" s="186" t="s">
        <v>147</v>
      </c>
      <c r="F16" s="232">
        <v>4000</v>
      </c>
      <c r="G16" s="232">
        <v>4000</v>
      </c>
    </row>
    <row r="17" spans="2:11" ht="21.75" customHeight="1" x14ac:dyDescent="0.25">
      <c r="B17" s="152"/>
      <c r="C17" s="153"/>
      <c r="D17" s="154">
        <v>54</v>
      </c>
      <c r="E17" s="133" t="s">
        <v>61</v>
      </c>
      <c r="F17" s="109">
        <v>54000</v>
      </c>
      <c r="G17" s="109">
        <v>30000</v>
      </c>
    </row>
    <row r="18" spans="2:11" ht="16.5" customHeight="1" x14ac:dyDescent="0.25">
      <c r="B18" s="152"/>
      <c r="C18" s="153"/>
      <c r="D18" s="154">
        <v>55</v>
      </c>
      <c r="E18" s="133" t="s">
        <v>86</v>
      </c>
      <c r="F18" s="109">
        <v>18500</v>
      </c>
      <c r="G18" s="109">
        <v>18500</v>
      </c>
      <c r="I18" s="51"/>
      <c r="K18" s="51"/>
    </row>
    <row r="19" spans="2:11" ht="20.25" customHeight="1" x14ac:dyDescent="0.25">
      <c r="B19" s="202"/>
      <c r="C19" s="203">
        <v>64</v>
      </c>
      <c r="D19" s="202"/>
      <c r="E19" s="204" t="s">
        <v>66</v>
      </c>
      <c r="F19" s="201">
        <f>F20</f>
        <v>100</v>
      </c>
      <c r="G19" s="201">
        <f>G20</f>
        <v>100</v>
      </c>
    </row>
    <row r="20" spans="2:11" ht="15.75" customHeight="1" x14ac:dyDescent="0.25">
      <c r="B20" s="152"/>
      <c r="C20" s="153"/>
      <c r="D20" s="154">
        <v>32</v>
      </c>
      <c r="E20" s="133" t="s">
        <v>87</v>
      </c>
      <c r="F20" s="109">
        <v>100</v>
      </c>
      <c r="G20" s="109">
        <v>100</v>
      </c>
    </row>
    <row r="21" spans="2:11" ht="27" customHeight="1" x14ac:dyDescent="0.25">
      <c r="B21" s="202"/>
      <c r="C21" s="203">
        <v>65</v>
      </c>
      <c r="D21" s="202"/>
      <c r="E21" s="198" t="s">
        <v>62</v>
      </c>
      <c r="F21" s="201">
        <v>272500</v>
      </c>
      <c r="G21" s="201">
        <v>269000</v>
      </c>
    </row>
    <row r="22" spans="2:11" x14ac:dyDescent="0.25">
      <c r="B22" s="152"/>
      <c r="C22" s="154"/>
      <c r="D22" s="154">
        <v>44</v>
      </c>
      <c r="E22" s="157" t="s">
        <v>63</v>
      </c>
      <c r="F22" s="109">
        <v>265500</v>
      </c>
      <c r="G22" s="109">
        <v>269000</v>
      </c>
    </row>
    <row r="23" spans="2:11" x14ac:dyDescent="0.25">
      <c r="B23" s="195">
        <v>9</v>
      </c>
      <c r="C23" s="237">
        <v>92</v>
      </c>
      <c r="D23" s="234"/>
      <c r="E23" s="206" t="s">
        <v>145</v>
      </c>
      <c r="F23" s="235">
        <v>0</v>
      </c>
      <c r="G23" s="235">
        <v>111</v>
      </c>
    </row>
    <row r="24" spans="2:11" ht="25.5" x14ac:dyDescent="0.25">
      <c r="B24" s="156"/>
      <c r="C24" s="155"/>
      <c r="D24" s="155">
        <v>94</v>
      </c>
      <c r="E24" s="158" t="s">
        <v>151</v>
      </c>
      <c r="F24" s="112">
        <v>0</v>
      </c>
      <c r="G24" s="112">
        <v>111</v>
      </c>
      <c r="K24" s="51"/>
    </row>
    <row r="25" spans="2:11" x14ac:dyDescent="0.25">
      <c r="B25" s="205"/>
      <c r="C25" s="203">
        <v>66</v>
      </c>
      <c r="D25" s="202"/>
      <c r="E25" s="198" t="s">
        <v>64</v>
      </c>
      <c r="F25" s="201">
        <f>F26</f>
        <v>1000</v>
      </c>
      <c r="G25" s="201">
        <f>G26</f>
        <v>1000</v>
      </c>
    </row>
    <row r="26" spans="2:11" ht="25.5" x14ac:dyDescent="0.25">
      <c r="B26" s="152"/>
      <c r="C26" s="154"/>
      <c r="D26" s="154">
        <v>62</v>
      </c>
      <c r="E26" s="157" t="s">
        <v>65</v>
      </c>
      <c r="F26" s="109">
        <v>1000</v>
      </c>
      <c r="G26" s="109">
        <v>1000</v>
      </c>
    </row>
    <row r="27" spans="2:11" ht="25.5" x14ac:dyDescent="0.25">
      <c r="B27" s="205"/>
      <c r="C27" s="203">
        <v>67</v>
      </c>
      <c r="D27" s="202"/>
      <c r="E27" s="198" t="s">
        <v>88</v>
      </c>
      <c r="F27" s="201">
        <f>F28+F29</f>
        <v>1528180</v>
      </c>
      <c r="G27" s="201">
        <f>G28+G29</f>
        <v>1569680</v>
      </c>
    </row>
    <row r="28" spans="2:11" ht="22.5" customHeight="1" x14ac:dyDescent="0.25">
      <c r="B28" s="159"/>
      <c r="C28" s="152"/>
      <c r="D28" s="168">
        <v>11</v>
      </c>
      <c r="E28" s="157" t="s">
        <v>89</v>
      </c>
      <c r="F28" s="134">
        <v>1351780</v>
      </c>
      <c r="G28" s="109">
        <v>1387080</v>
      </c>
    </row>
    <row r="29" spans="2:11" ht="25.5" x14ac:dyDescent="0.25">
      <c r="B29" s="159"/>
      <c r="C29" s="152"/>
      <c r="D29" s="168">
        <v>43</v>
      </c>
      <c r="E29" s="157" t="s">
        <v>131</v>
      </c>
      <c r="F29" s="105">
        <v>176400</v>
      </c>
      <c r="G29" s="105">
        <v>182600</v>
      </c>
    </row>
    <row r="30" spans="2:11" x14ac:dyDescent="0.25">
      <c r="B30" s="178"/>
      <c r="C30" s="179"/>
      <c r="D30" s="180"/>
      <c r="E30" s="181"/>
      <c r="F30" s="217"/>
      <c r="G30" s="217"/>
    </row>
    <row r="31" spans="2:11" x14ac:dyDescent="0.25">
      <c r="B31" s="178"/>
      <c r="C31" s="179"/>
      <c r="D31" s="180"/>
      <c r="E31" s="181"/>
      <c r="F31" s="217"/>
      <c r="G31" s="217"/>
    </row>
    <row r="32" spans="2:11" x14ac:dyDescent="0.25">
      <c r="B32" s="178"/>
      <c r="C32" s="179"/>
      <c r="D32" s="180"/>
      <c r="E32" s="181"/>
      <c r="F32" s="217"/>
      <c r="G32" s="217"/>
    </row>
    <row r="33" spans="2:10" x14ac:dyDescent="0.25">
      <c r="B33" s="178"/>
      <c r="C33" s="179"/>
      <c r="D33" s="180"/>
      <c r="E33" s="181"/>
      <c r="F33" s="217"/>
      <c r="G33" s="217"/>
    </row>
    <row r="34" spans="2:10" x14ac:dyDescent="0.25">
      <c r="B34" s="178"/>
      <c r="C34" s="179"/>
      <c r="D34" s="180"/>
      <c r="E34" s="181"/>
      <c r="F34" s="217"/>
      <c r="G34" s="217"/>
    </row>
    <row r="35" spans="2:10" x14ac:dyDescent="0.25">
      <c r="B35" s="178"/>
      <c r="C35" s="179"/>
      <c r="D35" s="180"/>
      <c r="E35" s="181"/>
      <c r="F35" s="217"/>
      <c r="G35" s="217"/>
    </row>
    <row r="36" spans="2:10" x14ac:dyDescent="0.25">
      <c r="B36" s="178"/>
      <c r="C36" s="179"/>
      <c r="D36" s="180"/>
      <c r="E36" s="181"/>
      <c r="F36" s="217"/>
      <c r="G36" s="217"/>
    </row>
    <row r="37" spans="2:10" x14ac:dyDescent="0.25">
      <c r="B37" s="178"/>
      <c r="C37" s="179"/>
      <c r="D37" s="180"/>
      <c r="E37" s="181"/>
      <c r="F37" s="217"/>
      <c r="G37" s="217"/>
    </row>
    <row r="38" spans="2:10" x14ac:dyDescent="0.25">
      <c r="B38" s="178"/>
      <c r="C38" s="179"/>
      <c r="D38" s="180"/>
      <c r="E38" s="181"/>
      <c r="F38" s="182"/>
      <c r="G38" s="182"/>
    </row>
    <row r="39" spans="2:10" ht="15.75" x14ac:dyDescent="0.25">
      <c r="B39" s="262" t="s">
        <v>36</v>
      </c>
      <c r="C39" s="282"/>
      <c r="D39" s="282"/>
      <c r="E39" s="282"/>
      <c r="F39" s="282"/>
      <c r="G39" s="282"/>
    </row>
    <row r="40" spans="2:10" ht="25.5" x14ac:dyDescent="0.25">
      <c r="B40" s="14" t="s">
        <v>5</v>
      </c>
      <c r="C40" s="13" t="s">
        <v>6</v>
      </c>
      <c r="D40" s="13" t="s">
        <v>85</v>
      </c>
      <c r="E40" s="13" t="s">
        <v>8</v>
      </c>
      <c r="F40" s="14" t="s">
        <v>26</v>
      </c>
      <c r="G40" s="14" t="s">
        <v>141</v>
      </c>
      <c r="I40" s="52"/>
    </row>
    <row r="41" spans="2:10" x14ac:dyDescent="0.25">
      <c r="B41" s="29"/>
      <c r="C41" s="30"/>
      <c r="D41" s="30"/>
      <c r="E41" s="28" t="s">
        <v>1</v>
      </c>
      <c r="F41" s="160">
        <f>F42+F60</f>
        <v>1878280</v>
      </c>
      <c r="G41" s="160">
        <f>G42+G60</f>
        <v>1892391</v>
      </c>
    </row>
    <row r="42" spans="2:10" ht="15.75" customHeight="1" x14ac:dyDescent="0.25">
      <c r="B42" s="8">
        <v>3</v>
      </c>
      <c r="C42" s="8"/>
      <c r="D42" s="8"/>
      <c r="E42" s="8" t="s">
        <v>9</v>
      </c>
      <c r="F42" s="130">
        <f>F43+F48+F57</f>
        <v>1815480</v>
      </c>
      <c r="G42" s="130">
        <f>G43+G48+G57</f>
        <v>1804591</v>
      </c>
    </row>
    <row r="43" spans="2:10" ht="15.75" customHeight="1" x14ac:dyDescent="0.25">
      <c r="B43" s="206"/>
      <c r="C43" s="206">
        <v>31</v>
      </c>
      <c r="D43" s="206"/>
      <c r="E43" s="206" t="s">
        <v>10</v>
      </c>
      <c r="F43" s="200">
        <f>F44+F45+F46</f>
        <v>1441400</v>
      </c>
      <c r="G43" s="200">
        <f>G44+G45+G46</f>
        <v>1457600</v>
      </c>
      <c r="I43" s="52"/>
    </row>
    <row r="44" spans="2:10" ht="15.75" customHeight="1" x14ac:dyDescent="0.25">
      <c r="B44" s="8"/>
      <c r="C44" s="8"/>
      <c r="D44" s="161">
        <v>11</v>
      </c>
      <c r="E44" s="186" t="s">
        <v>89</v>
      </c>
      <c r="F44" s="162">
        <v>1276880</v>
      </c>
      <c r="G44" s="163">
        <v>1286880</v>
      </c>
    </row>
    <row r="45" spans="2:10" ht="26.25" customHeight="1" x14ac:dyDescent="0.25">
      <c r="B45" s="8"/>
      <c r="C45" s="8"/>
      <c r="D45" s="161">
        <v>43</v>
      </c>
      <c r="E45" s="186" t="s">
        <v>133</v>
      </c>
      <c r="F45" s="162">
        <v>141120</v>
      </c>
      <c r="G45" s="163">
        <v>147320</v>
      </c>
    </row>
    <row r="46" spans="2:10" ht="25.5" customHeight="1" x14ac:dyDescent="0.25">
      <c r="B46" s="8"/>
      <c r="C46" s="11"/>
      <c r="D46" s="161">
        <v>44</v>
      </c>
      <c r="E46" s="186" t="s">
        <v>90</v>
      </c>
      <c r="F46" s="162">
        <v>23400</v>
      </c>
      <c r="G46" s="163">
        <v>23400</v>
      </c>
      <c r="I46" s="52"/>
    </row>
    <row r="47" spans="2:10" ht="14.25" customHeight="1" x14ac:dyDescent="0.25">
      <c r="B47" s="8"/>
      <c r="C47" s="11"/>
      <c r="D47" s="161">
        <v>54</v>
      </c>
      <c r="E47" s="186" t="s">
        <v>91</v>
      </c>
      <c r="F47" s="162">
        <v>0</v>
      </c>
      <c r="G47" s="163">
        <v>0</v>
      </c>
      <c r="J47" s="52"/>
    </row>
    <row r="48" spans="2:10" x14ac:dyDescent="0.25">
      <c r="B48" s="194"/>
      <c r="C48" s="195">
        <v>32</v>
      </c>
      <c r="D48" s="195"/>
      <c r="E48" s="195" t="s">
        <v>18</v>
      </c>
      <c r="F48" s="207">
        <f>F49+F51+F50+F52+F53+F54+F55</f>
        <v>371630</v>
      </c>
      <c r="G48" s="207">
        <f>G49+G50+G51+G52+G53+G54</f>
        <v>344541</v>
      </c>
    </row>
    <row r="49" spans="2:10" x14ac:dyDescent="0.25">
      <c r="B49" s="166"/>
      <c r="C49" s="167"/>
      <c r="D49" s="168">
        <v>11</v>
      </c>
      <c r="E49" s="9" t="s">
        <v>89</v>
      </c>
      <c r="F49" s="162">
        <v>34900</v>
      </c>
      <c r="G49" s="163">
        <v>35200</v>
      </c>
      <c r="J49" s="52"/>
    </row>
    <row r="50" spans="2:10" ht="25.5" x14ac:dyDescent="0.25">
      <c r="B50" s="166"/>
      <c r="C50" s="167"/>
      <c r="D50" s="168">
        <v>43</v>
      </c>
      <c r="E50" s="12" t="s">
        <v>134</v>
      </c>
      <c r="F50" s="162">
        <v>35280</v>
      </c>
      <c r="G50" s="162">
        <v>35280</v>
      </c>
      <c r="J50" s="52"/>
    </row>
    <row r="51" spans="2:10" ht="25.5" x14ac:dyDescent="0.25">
      <c r="B51" s="166"/>
      <c r="C51" s="167"/>
      <c r="D51" s="168">
        <v>44</v>
      </c>
      <c r="E51" s="12" t="s">
        <v>90</v>
      </c>
      <c r="F51" s="162">
        <v>231350</v>
      </c>
      <c r="G51" s="163">
        <v>230961</v>
      </c>
      <c r="I51" s="52"/>
    </row>
    <row r="52" spans="2:10" ht="25.5" x14ac:dyDescent="0.25">
      <c r="B52" s="166"/>
      <c r="C52" s="167"/>
      <c r="D52" s="168">
        <v>44</v>
      </c>
      <c r="E52" s="12" t="s">
        <v>153</v>
      </c>
      <c r="F52" s="162">
        <v>600</v>
      </c>
      <c r="G52" s="163">
        <v>600</v>
      </c>
      <c r="I52" s="52"/>
    </row>
    <row r="53" spans="2:10" x14ac:dyDescent="0.25">
      <c r="B53" s="166"/>
      <c r="C53" s="166"/>
      <c r="D53" s="168">
        <v>54</v>
      </c>
      <c r="E53" s="9" t="s">
        <v>91</v>
      </c>
      <c r="F53" s="162">
        <v>44000</v>
      </c>
      <c r="G53" s="163">
        <v>24000</v>
      </c>
      <c r="I53" s="52"/>
    </row>
    <row r="54" spans="2:10" x14ac:dyDescent="0.25">
      <c r="B54" s="166"/>
      <c r="C54" s="166"/>
      <c r="D54" s="168">
        <v>55</v>
      </c>
      <c r="E54" s="9" t="s">
        <v>93</v>
      </c>
      <c r="F54" s="162">
        <v>18500</v>
      </c>
      <c r="G54" s="163">
        <v>18500</v>
      </c>
      <c r="I54" s="52"/>
    </row>
    <row r="55" spans="2:10" x14ac:dyDescent="0.25">
      <c r="B55" s="195">
        <v>9</v>
      </c>
      <c r="C55" s="195">
        <v>92</v>
      </c>
      <c r="D55" s="236"/>
      <c r="E55" s="204" t="s">
        <v>145</v>
      </c>
      <c r="F55" s="197">
        <v>7000</v>
      </c>
      <c r="G55" s="196">
        <v>0</v>
      </c>
      <c r="I55" s="52"/>
    </row>
    <row r="56" spans="2:10" x14ac:dyDescent="0.25">
      <c r="B56" s="169"/>
      <c r="C56" s="169"/>
      <c r="D56" s="170">
        <v>94</v>
      </c>
      <c r="E56" s="187" t="s">
        <v>92</v>
      </c>
      <c r="F56" s="165">
        <v>7000</v>
      </c>
      <c r="G56" s="164">
        <v>0</v>
      </c>
    </row>
    <row r="57" spans="2:10" x14ac:dyDescent="0.25">
      <c r="B57" s="194"/>
      <c r="C57" s="195">
        <v>34</v>
      </c>
      <c r="D57" s="195"/>
      <c r="E57" s="195" t="s">
        <v>80</v>
      </c>
      <c r="F57" s="197">
        <f>F59+F58</f>
        <v>2450</v>
      </c>
      <c r="G57" s="196">
        <f>G59+G58</f>
        <v>2450</v>
      </c>
    </row>
    <row r="58" spans="2:10" x14ac:dyDescent="0.25">
      <c r="B58" s="166"/>
      <c r="C58" s="167"/>
      <c r="D58" s="168">
        <v>32</v>
      </c>
      <c r="E58" s="9" t="s">
        <v>87</v>
      </c>
      <c r="F58" s="162">
        <v>100</v>
      </c>
      <c r="G58" s="163">
        <v>100</v>
      </c>
    </row>
    <row r="59" spans="2:10" ht="25.5" x14ac:dyDescent="0.25">
      <c r="B59" s="166"/>
      <c r="C59" s="166"/>
      <c r="D59" s="168">
        <v>44</v>
      </c>
      <c r="E59" s="12" t="s">
        <v>90</v>
      </c>
      <c r="F59" s="162">
        <v>2350</v>
      </c>
      <c r="G59" s="163">
        <v>2350</v>
      </c>
    </row>
    <row r="60" spans="2:10" ht="18.75" customHeight="1" x14ac:dyDescent="0.25">
      <c r="B60" s="10">
        <v>4</v>
      </c>
      <c r="C60" s="10"/>
      <c r="D60" s="192"/>
      <c r="E60" s="18" t="s">
        <v>11</v>
      </c>
      <c r="F60" s="130">
        <f>F61+F63</f>
        <v>62800</v>
      </c>
      <c r="G60" s="191">
        <f>G61+G63</f>
        <v>87800</v>
      </c>
    </row>
    <row r="61" spans="2:10" ht="26.25" customHeight="1" x14ac:dyDescent="0.25">
      <c r="B61" s="208"/>
      <c r="C61" s="208">
        <v>41</v>
      </c>
      <c r="D61" s="210"/>
      <c r="E61" s="209" t="s">
        <v>136</v>
      </c>
      <c r="F61" s="200">
        <v>15000</v>
      </c>
      <c r="G61" s="200">
        <v>15000</v>
      </c>
    </row>
    <row r="62" spans="2:10" ht="18.75" customHeight="1" x14ac:dyDescent="0.25">
      <c r="B62" s="10"/>
      <c r="C62" s="10"/>
      <c r="D62" s="192">
        <v>11</v>
      </c>
      <c r="E62" s="188" t="s">
        <v>89</v>
      </c>
      <c r="F62" s="130">
        <v>15000</v>
      </c>
      <c r="G62" s="191">
        <v>15000</v>
      </c>
    </row>
    <row r="63" spans="2:10" ht="25.5" x14ac:dyDescent="0.25">
      <c r="B63" s="208"/>
      <c r="C63" s="208">
        <v>42</v>
      </c>
      <c r="D63" s="208"/>
      <c r="E63" s="209" t="s">
        <v>24</v>
      </c>
      <c r="F63" s="197">
        <f>F64+F65+F66+F67</f>
        <v>47800</v>
      </c>
      <c r="G63" s="197">
        <f>G64+G65+G66+G67</f>
        <v>72800</v>
      </c>
    </row>
    <row r="64" spans="2:10" x14ac:dyDescent="0.25">
      <c r="B64" s="11"/>
      <c r="C64" s="8"/>
      <c r="D64" s="161">
        <v>11</v>
      </c>
      <c r="E64" s="188" t="s">
        <v>89</v>
      </c>
      <c r="F64" s="162">
        <v>25000</v>
      </c>
      <c r="G64" s="163">
        <v>50000</v>
      </c>
    </row>
    <row r="65" spans="2:7" ht="26.25" x14ac:dyDescent="0.25">
      <c r="B65" s="171"/>
      <c r="C65" s="172"/>
      <c r="D65" s="185">
        <v>44</v>
      </c>
      <c r="E65" s="189" t="s">
        <v>90</v>
      </c>
      <c r="F65" s="110">
        <v>11800</v>
      </c>
      <c r="G65" s="143">
        <v>15800</v>
      </c>
    </row>
    <row r="66" spans="2:7" x14ac:dyDescent="0.25">
      <c r="B66" s="171"/>
      <c r="C66" s="172"/>
      <c r="D66" s="173">
        <v>54</v>
      </c>
      <c r="E66" s="190" t="s">
        <v>91</v>
      </c>
      <c r="F66" s="110">
        <v>10000</v>
      </c>
      <c r="G66" s="143">
        <v>6000</v>
      </c>
    </row>
    <row r="67" spans="2:7" x14ac:dyDescent="0.25">
      <c r="B67" s="171"/>
      <c r="C67" s="172"/>
      <c r="D67" s="173">
        <v>62</v>
      </c>
      <c r="E67" s="142" t="s">
        <v>94</v>
      </c>
      <c r="F67" s="110">
        <v>1000</v>
      </c>
      <c r="G67" s="143">
        <v>1000</v>
      </c>
    </row>
  </sheetData>
  <mergeCells count="8">
    <mergeCell ref="B39:G39"/>
    <mergeCell ref="B8:G8"/>
    <mergeCell ref="B10:G10"/>
    <mergeCell ref="B1:G1"/>
    <mergeCell ref="B6:G6"/>
    <mergeCell ref="B4:G4"/>
    <mergeCell ref="B3:G3"/>
    <mergeCell ref="B2:G2"/>
  </mergeCells>
  <pageMargins left="0.7" right="0.7" top="0.75" bottom="0.75" header="0.3" footer="0.3"/>
  <pageSetup paperSize="9" scale="75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60"/>
  <sheetViews>
    <sheetView view="pageLayout" zoomScaleNormal="100" workbookViewId="0">
      <selection activeCell="D41" sqref="D41"/>
    </sheetView>
  </sheetViews>
  <sheetFormatPr defaultRowHeight="15" x14ac:dyDescent="0.25"/>
  <cols>
    <col min="2" max="2" width="47.5703125" customWidth="1"/>
    <col min="3" max="3" width="27.140625" customWidth="1"/>
    <col min="4" max="4" width="33.28515625" customWidth="1"/>
    <col min="7" max="8" width="11.7109375" bestFit="1" customWidth="1"/>
  </cols>
  <sheetData>
    <row r="1" spans="2:7" ht="15.75" x14ac:dyDescent="0.25">
      <c r="B1" s="262" t="s">
        <v>16</v>
      </c>
      <c r="C1" s="262"/>
      <c r="D1" s="262"/>
    </row>
    <row r="2" spans="2:7" ht="18" x14ac:dyDescent="0.25">
      <c r="C2" s="4"/>
      <c r="D2" s="5"/>
    </row>
    <row r="3" spans="2:7" ht="18" customHeight="1" x14ac:dyDescent="0.25">
      <c r="B3" s="262" t="s">
        <v>4</v>
      </c>
      <c r="C3" s="262"/>
      <c r="D3" s="262"/>
    </row>
    <row r="4" spans="2:7" ht="18" x14ac:dyDescent="0.25">
      <c r="B4" s="4"/>
      <c r="C4" s="4"/>
      <c r="D4" s="5"/>
    </row>
    <row r="5" spans="2:7" ht="15.75" customHeight="1" x14ac:dyDescent="0.25">
      <c r="B5" s="262" t="s">
        <v>37</v>
      </c>
      <c r="C5" s="262"/>
      <c r="D5" s="262"/>
    </row>
    <row r="6" spans="2:7" ht="18" x14ac:dyDescent="0.25">
      <c r="B6" s="4"/>
      <c r="C6" s="4"/>
      <c r="D6" s="5"/>
    </row>
    <row r="7" spans="2:7" x14ac:dyDescent="0.25">
      <c r="B7" s="14" t="s">
        <v>39</v>
      </c>
      <c r="C7" s="14" t="s">
        <v>26</v>
      </c>
      <c r="D7" s="57" t="s">
        <v>141</v>
      </c>
    </row>
    <row r="8" spans="2:7" x14ac:dyDescent="0.25">
      <c r="B8" s="31" t="s">
        <v>0</v>
      </c>
      <c r="C8" s="115">
        <f>C9+C12+C15+C21+C28</f>
        <v>1878280</v>
      </c>
      <c r="D8" s="115">
        <f>D9+D12+D15+D21+D28+D19</f>
        <v>1892391</v>
      </c>
    </row>
    <row r="9" spans="2:7" x14ac:dyDescent="0.25">
      <c r="B9" s="122" t="s">
        <v>42</v>
      </c>
      <c r="C9" s="119">
        <f>C10+C11</f>
        <v>1351780</v>
      </c>
      <c r="D9" s="119">
        <f>D10+D11</f>
        <v>1387080</v>
      </c>
    </row>
    <row r="10" spans="2:7" x14ac:dyDescent="0.25">
      <c r="B10" s="49" t="s">
        <v>43</v>
      </c>
      <c r="C10" s="109">
        <v>1344580</v>
      </c>
      <c r="D10" s="109">
        <v>1379880</v>
      </c>
    </row>
    <row r="11" spans="2:7" x14ac:dyDescent="0.25">
      <c r="B11" s="9" t="s">
        <v>67</v>
      </c>
      <c r="C11" s="109">
        <v>7200</v>
      </c>
      <c r="D11" s="109">
        <v>7200</v>
      </c>
    </row>
    <row r="12" spans="2:7" x14ac:dyDescent="0.25">
      <c r="B12" s="121" t="s">
        <v>68</v>
      </c>
      <c r="C12" s="126">
        <f>C13+C14</f>
        <v>100</v>
      </c>
      <c r="D12" s="126">
        <f>D13+D14</f>
        <v>100</v>
      </c>
      <c r="G12" s="51"/>
    </row>
    <row r="13" spans="2:7" x14ac:dyDescent="0.25">
      <c r="B13" s="12" t="s">
        <v>69</v>
      </c>
      <c r="C13" s="109">
        <v>50</v>
      </c>
      <c r="D13" s="109">
        <v>50</v>
      </c>
    </row>
    <row r="14" spans="2:7" x14ac:dyDescent="0.25">
      <c r="B14" s="12" t="s">
        <v>70</v>
      </c>
      <c r="C14" s="109">
        <v>50</v>
      </c>
      <c r="D14" s="109">
        <v>50</v>
      </c>
    </row>
    <row r="15" spans="2:7" ht="22.5" customHeight="1" x14ac:dyDescent="0.25">
      <c r="B15" s="120" t="s">
        <v>41</v>
      </c>
      <c r="C15" s="118">
        <f>C16+C17+C18</f>
        <v>452900</v>
      </c>
      <c r="D15" s="118">
        <f>D16+D17+D18</f>
        <v>455600</v>
      </c>
    </row>
    <row r="16" spans="2:7" ht="24.75" customHeight="1" x14ac:dyDescent="0.25">
      <c r="B16" s="12" t="s">
        <v>132</v>
      </c>
      <c r="C16" s="109">
        <v>176400</v>
      </c>
      <c r="D16" s="109">
        <v>182600</v>
      </c>
    </row>
    <row r="17" spans="2:10" ht="24.75" customHeight="1" x14ac:dyDescent="0.25">
      <c r="B17" s="12" t="s">
        <v>152</v>
      </c>
      <c r="C17" s="109">
        <v>4000</v>
      </c>
      <c r="D17" s="109">
        <v>4000</v>
      </c>
    </row>
    <row r="18" spans="2:10" ht="27" customHeight="1" x14ac:dyDescent="0.25">
      <c r="B18" s="12" t="s">
        <v>77</v>
      </c>
      <c r="C18" s="109">
        <v>272500</v>
      </c>
      <c r="D18" s="109">
        <v>269000</v>
      </c>
    </row>
    <row r="19" spans="2:10" ht="27" customHeight="1" x14ac:dyDescent="0.25">
      <c r="B19" s="175" t="s">
        <v>149</v>
      </c>
      <c r="C19" s="126">
        <v>0</v>
      </c>
      <c r="D19" s="126">
        <v>111</v>
      </c>
    </row>
    <row r="20" spans="2:10" ht="25.5" x14ac:dyDescent="0.25">
      <c r="B20" s="184" t="s">
        <v>148</v>
      </c>
      <c r="C20" s="129">
        <v>0</v>
      </c>
      <c r="D20" s="129">
        <v>111</v>
      </c>
    </row>
    <row r="21" spans="2:10" x14ac:dyDescent="0.25">
      <c r="B21" s="117" t="s">
        <v>40</v>
      </c>
      <c r="C21" s="119">
        <f>C22+C23+C24+C25+C26+C27</f>
        <v>72500</v>
      </c>
      <c r="D21" s="119">
        <f>D22+D23+D24+D25+D26+D27</f>
        <v>48500</v>
      </c>
    </row>
    <row r="22" spans="2:10" x14ac:dyDescent="0.25">
      <c r="B22" s="48" t="s">
        <v>125</v>
      </c>
      <c r="C22" s="109">
        <v>1000</v>
      </c>
      <c r="D22" s="109">
        <v>1000</v>
      </c>
    </row>
    <row r="23" spans="2:10" x14ac:dyDescent="0.25">
      <c r="B23" s="9" t="s">
        <v>72</v>
      </c>
      <c r="C23" s="109">
        <v>5500</v>
      </c>
      <c r="D23" s="109">
        <v>5500</v>
      </c>
    </row>
    <row r="24" spans="2:10" ht="18.75" customHeight="1" x14ac:dyDescent="0.25">
      <c r="B24" s="12" t="s">
        <v>73</v>
      </c>
      <c r="C24" s="109">
        <v>4000</v>
      </c>
      <c r="D24" s="109">
        <v>4000</v>
      </c>
      <c r="J24" s="51"/>
    </row>
    <row r="25" spans="2:10" ht="30.75" customHeight="1" x14ac:dyDescent="0.25">
      <c r="B25" s="106" t="s">
        <v>75</v>
      </c>
      <c r="C25" s="113">
        <v>7000</v>
      </c>
      <c r="D25" s="113">
        <v>7000</v>
      </c>
    </row>
    <row r="26" spans="2:10" ht="15.75" customHeight="1" x14ac:dyDescent="0.25">
      <c r="B26" s="106" t="s">
        <v>74</v>
      </c>
      <c r="C26" s="113">
        <v>1000</v>
      </c>
      <c r="D26" s="113">
        <v>1000</v>
      </c>
    </row>
    <row r="27" spans="2:10" ht="28.5" customHeight="1" x14ac:dyDescent="0.25">
      <c r="B27" s="106" t="s">
        <v>76</v>
      </c>
      <c r="C27" s="113">
        <v>54000</v>
      </c>
      <c r="D27" s="113">
        <v>30000</v>
      </c>
      <c r="G27" s="52"/>
    </row>
    <row r="28" spans="2:10" ht="19.5" customHeight="1" x14ac:dyDescent="0.25">
      <c r="B28" s="123" t="s">
        <v>78</v>
      </c>
      <c r="C28" s="124">
        <f>C29</f>
        <v>1000</v>
      </c>
      <c r="D28" s="124">
        <f>D29</f>
        <v>1000</v>
      </c>
    </row>
    <row r="29" spans="2:10" ht="16.5" customHeight="1" x14ac:dyDescent="0.25">
      <c r="B29" s="50" t="s">
        <v>79</v>
      </c>
      <c r="C29" s="113">
        <v>1000</v>
      </c>
      <c r="D29" s="113">
        <v>1000</v>
      </c>
    </row>
    <row r="30" spans="2:10" ht="16.5" customHeight="1" x14ac:dyDescent="0.25">
      <c r="B30" s="58"/>
      <c r="C30" s="223"/>
      <c r="D30" s="223"/>
    </row>
    <row r="31" spans="2:10" ht="16.5" customHeight="1" x14ac:dyDescent="0.25">
      <c r="B31" s="58"/>
    </row>
    <row r="32" spans="2:10" ht="16.5" customHeight="1" x14ac:dyDescent="0.25">
      <c r="B32" s="58"/>
    </row>
    <row r="33" spans="2:7" ht="16.5" customHeight="1" x14ac:dyDescent="0.25">
      <c r="B33" s="58"/>
    </row>
    <row r="35" spans="2:7" ht="15.75" customHeight="1" x14ac:dyDescent="0.25">
      <c r="B35" s="262" t="s">
        <v>38</v>
      </c>
      <c r="C35" s="262"/>
      <c r="D35" s="262"/>
    </row>
    <row r="36" spans="2:7" ht="18" x14ac:dyDescent="0.25">
      <c r="B36" s="4"/>
      <c r="C36" s="4"/>
      <c r="D36" s="5"/>
    </row>
    <row r="37" spans="2:7" x14ac:dyDescent="0.25">
      <c r="B37" s="14" t="s">
        <v>39</v>
      </c>
      <c r="C37" s="14" t="s">
        <v>26</v>
      </c>
      <c r="D37" s="14" t="s">
        <v>144</v>
      </c>
    </row>
    <row r="38" spans="2:7" x14ac:dyDescent="0.25">
      <c r="B38" s="31" t="s">
        <v>1</v>
      </c>
      <c r="C38" s="56">
        <f>C39+C42+C45+C51+C58</f>
        <v>1878280</v>
      </c>
      <c r="D38" s="56">
        <f>D39+D42+D45+D51+D58</f>
        <v>1892391</v>
      </c>
    </row>
    <row r="39" spans="2:7" ht="15.75" customHeight="1" x14ac:dyDescent="0.25">
      <c r="B39" s="122" t="s">
        <v>42</v>
      </c>
      <c r="C39" s="126">
        <f>C40+C41</f>
        <v>1351780</v>
      </c>
      <c r="D39" s="126">
        <f>D40+D41</f>
        <v>1387080</v>
      </c>
    </row>
    <row r="40" spans="2:7" x14ac:dyDescent="0.25">
      <c r="B40" s="137" t="s">
        <v>43</v>
      </c>
      <c r="C40" s="109">
        <v>1344580</v>
      </c>
      <c r="D40" s="109">
        <v>1379880</v>
      </c>
    </row>
    <row r="41" spans="2:7" x14ac:dyDescent="0.25">
      <c r="B41" s="132" t="s">
        <v>67</v>
      </c>
      <c r="C41" s="109">
        <v>7200</v>
      </c>
      <c r="D41" s="109">
        <v>7200</v>
      </c>
    </row>
    <row r="42" spans="2:7" x14ac:dyDescent="0.25">
      <c r="B42" s="138" t="s">
        <v>68</v>
      </c>
      <c r="C42" s="139">
        <f>C43+C44</f>
        <v>100</v>
      </c>
      <c r="D42" s="139">
        <f>D43+D44</f>
        <v>100</v>
      </c>
    </row>
    <row r="43" spans="2:7" x14ac:dyDescent="0.25">
      <c r="B43" s="133" t="s">
        <v>69</v>
      </c>
      <c r="C43" s="113">
        <v>50</v>
      </c>
      <c r="D43" s="113">
        <v>50</v>
      </c>
    </row>
    <row r="44" spans="2:7" x14ac:dyDescent="0.25">
      <c r="B44" s="133" t="s">
        <v>70</v>
      </c>
      <c r="C44" s="113">
        <f>C43</f>
        <v>50</v>
      </c>
      <c r="D44" s="113">
        <v>50</v>
      </c>
    </row>
    <row r="45" spans="2:7" x14ac:dyDescent="0.25">
      <c r="B45" s="140" t="s">
        <v>41</v>
      </c>
      <c r="C45" s="125">
        <f>C46+C47+C48+C49</f>
        <v>452900</v>
      </c>
      <c r="D45" s="125">
        <f>D46+D47+D48</f>
        <v>455711</v>
      </c>
      <c r="G45" s="52"/>
    </row>
    <row r="46" spans="2:7" ht="25.5" x14ac:dyDescent="0.25">
      <c r="B46" s="133" t="s">
        <v>132</v>
      </c>
      <c r="C46" s="110">
        <v>176400</v>
      </c>
      <c r="D46" s="110">
        <v>182600</v>
      </c>
      <c r="G46" s="52"/>
    </row>
    <row r="47" spans="2:7" ht="25.5" x14ac:dyDescent="0.25">
      <c r="B47" s="133" t="s">
        <v>77</v>
      </c>
      <c r="C47" s="110">
        <v>265500</v>
      </c>
      <c r="D47" s="110">
        <v>269111</v>
      </c>
    </row>
    <row r="48" spans="2:7" x14ac:dyDescent="0.25">
      <c r="B48" s="133" t="s">
        <v>150</v>
      </c>
      <c r="C48" s="110">
        <v>4000</v>
      </c>
      <c r="D48" s="110">
        <v>4000</v>
      </c>
    </row>
    <row r="49" spans="2:4" x14ac:dyDescent="0.25">
      <c r="B49" s="175" t="s">
        <v>149</v>
      </c>
      <c r="C49" s="233">
        <v>7000</v>
      </c>
      <c r="D49" s="233">
        <v>0</v>
      </c>
    </row>
    <row r="50" spans="2:4" x14ac:dyDescent="0.25">
      <c r="B50" s="184" t="s">
        <v>126</v>
      </c>
      <c r="C50" s="114">
        <v>7000</v>
      </c>
      <c r="D50" s="114">
        <v>0</v>
      </c>
    </row>
    <row r="51" spans="2:4" x14ac:dyDescent="0.25">
      <c r="B51" s="141" t="s">
        <v>40</v>
      </c>
      <c r="C51" s="125">
        <f>C52+C53+C54+C55+C56+C57</f>
        <v>72500</v>
      </c>
      <c r="D51" s="125">
        <f>D52+D53+D54+D55+D56+D57</f>
        <v>48500</v>
      </c>
    </row>
    <row r="52" spans="2:4" x14ac:dyDescent="0.25">
      <c r="B52" s="131" t="s">
        <v>71</v>
      </c>
      <c r="C52" s="110">
        <v>1000</v>
      </c>
      <c r="D52" s="110">
        <v>1000</v>
      </c>
    </row>
    <row r="53" spans="2:4" x14ac:dyDescent="0.25">
      <c r="B53" s="132" t="s">
        <v>72</v>
      </c>
      <c r="C53" s="110">
        <v>5500</v>
      </c>
      <c r="D53" s="110">
        <v>5500</v>
      </c>
    </row>
    <row r="54" spans="2:4" x14ac:dyDescent="0.25">
      <c r="B54" s="133" t="s">
        <v>73</v>
      </c>
      <c r="C54" s="110">
        <v>4000</v>
      </c>
      <c r="D54" s="110">
        <v>4000</v>
      </c>
    </row>
    <row r="55" spans="2:4" ht="26.25" x14ac:dyDescent="0.25">
      <c r="B55" s="106" t="s">
        <v>129</v>
      </c>
      <c r="C55" s="110">
        <v>7000</v>
      </c>
      <c r="D55" s="110">
        <v>7000</v>
      </c>
    </row>
    <row r="56" spans="2:4" x14ac:dyDescent="0.25">
      <c r="B56" s="211" t="s">
        <v>137</v>
      </c>
      <c r="C56" s="110">
        <v>1000</v>
      </c>
      <c r="D56" s="110">
        <v>1000</v>
      </c>
    </row>
    <row r="57" spans="2:4" ht="26.25" x14ac:dyDescent="0.25">
      <c r="B57" s="106" t="s">
        <v>76</v>
      </c>
      <c r="C57" s="110">
        <v>54000</v>
      </c>
      <c r="D57" s="110">
        <v>30000</v>
      </c>
    </row>
    <row r="58" spans="2:4" x14ac:dyDescent="0.25">
      <c r="B58" s="135" t="s">
        <v>78</v>
      </c>
      <c r="C58" s="136">
        <v>1000</v>
      </c>
      <c r="D58" s="136">
        <v>1000</v>
      </c>
    </row>
    <row r="59" spans="2:4" x14ac:dyDescent="0.25">
      <c r="B59" s="106" t="s">
        <v>79</v>
      </c>
      <c r="C59" s="110">
        <v>1000</v>
      </c>
      <c r="D59" s="110">
        <v>1000</v>
      </c>
    </row>
    <row r="60" spans="2:4" x14ac:dyDescent="0.25">
      <c r="B60" s="176"/>
      <c r="C60" s="177"/>
      <c r="D60" s="177"/>
    </row>
  </sheetData>
  <mergeCells count="4">
    <mergeCell ref="B1:D1"/>
    <mergeCell ref="B35:D35"/>
    <mergeCell ref="B3:D3"/>
    <mergeCell ref="B5:D5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80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14"/>
  <sheetViews>
    <sheetView workbookViewId="0">
      <selection sqref="A1:E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25.28515625" customWidth="1"/>
    <col min="4" max="4" width="38.5703125" customWidth="1"/>
    <col min="5" max="5" width="45" customWidth="1"/>
  </cols>
  <sheetData>
    <row r="1" spans="1:5" ht="42" customHeight="1" x14ac:dyDescent="0.25">
      <c r="A1" s="262" t="s">
        <v>157</v>
      </c>
      <c r="B1" s="262"/>
      <c r="C1" s="262"/>
      <c r="D1" s="262"/>
      <c r="E1" s="262"/>
    </row>
    <row r="2" spans="1:5" ht="18" customHeight="1" x14ac:dyDescent="0.25">
      <c r="A2" s="4"/>
      <c r="B2" s="4"/>
      <c r="C2" s="4"/>
      <c r="D2" s="4"/>
      <c r="E2" s="4"/>
    </row>
    <row r="3" spans="1:5" ht="15.75" customHeight="1" x14ac:dyDescent="0.25">
      <c r="A3" s="262" t="s">
        <v>16</v>
      </c>
      <c r="B3" s="262"/>
      <c r="C3" s="262"/>
      <c r="D3" s="262"/>
      <c r="E3" s="262"/>
    </row>
    <row r="4" spans="1:5" ht="18" x14ac:dyDescent="0.25">
      <c r="A4" s="4"/>
      <c r="B4" s="4"/>
      <c r="C4" s="4"/>
      <c r="D4" s="4"/>
      <c r="E4" s="5"/>
    </row>
    <row r="5" spans="1:5" ht="18" customHeight="1" x14ac:dyDescent="0.25">
      <c r="A5" s="262" t="s">
        <v>46</v>
      </c>
      <c r="B5" s="262"/>
      <c r="C5" s="262"/>
      <c r="D5" s="262"/>
      <c r="E5" s="262"/>
    </row>
    <row r="6" spans="1:5" ht="18" x14ac:dyDescent="0.25">
      <c r="A6" s="4"/>
      <c r="B6" s="4"/>
      <c r="C6" s="4"/>
      <c r="D6" s="4"/>
      <c r="E6" s="5"/>
    </row>
    <row r="7" spans="1:5" x14ac:dyDescent="0.25">
      <c r="A7" s="14" t="s">
        <v>5</v>
      </c>
      <c r="B7" s="13" t="s">
        <v>6</v>
      </c>
      <c r="C7" s="13" t="s">
        <v>25</v>
      </c>
      <c r="D7" s="14" t="s">
        <v>26</v>
      </c>
      <c r="E7" s="14" t="s">
        <v>146</v>
      </c>
    </row>
    <row r="8" spans="1:5" x14ac:dyDescent="0.25">
      <c r="A8" s="29"/>
      <c r="B8" s="30"/>
      <c r="C8" s="28" t="s">
        <v>48</v>
      </c>
      <c r="D8" s="30">
        <v>0</v>
      </c>
      <c r="E8" s="30">
        <v>0</v>
      </c>
    </row>
    <row r="9" spans="1:5" ht="25.5" x14ac:dyDescent="0.25">
      <c r="A9" s="8">
        <v>8</v>
      </c>
      <c r="B9" s="8"/>
      <c r="C9" s="8" t="s">
        <v>14</v>
      </c>
      <c r="D9" s="30">
        <v>0</v>
      </c>
      <c r="E9" s="30">
        <v>0</v>
      </c>
    </row>
    <row r="10" spans="1:5" x14ac:dyDescent="0.25">
      <c r="A10" s="8"/>
      <c r="B10" s="11">
        <v>84</v>
      </c>
      <c r="C10" s="11" t="s">
        <v>19</v>
      </c>
      <c r="D10" s="128">
        <v>0</v>
      </c>
      <c r="E10" s="128">
        <v>0</v>
      </c>
    </row>
    <row r="11" spans="1:5" x14ac:dyDescent="0.25">
      <c r="A11" s="8"/>
      <c r="B11" s="11"/>
      <c r="C11" s="32"/>
      <c r="D11" s="30">
        <v>0</v>
      </c>
      <c r="E11" s="30">
        <v>0</v>
      </c>
    </row>
    <row r="12" spans="1:5" x14ac:dyDescent="0.25">
      <c r="A12" s="8"/>
      <c r="B12" s="11"/>
      <c r="C12" s="28" t="s">
        <v>51</v>
      </c>
      <c r="D12" s="30">
        <v>0</v>
      </c>
      <c r="E12" s="30">
        <v>0</v>
      </c>
    </row>
    <row r="13" spans="1:5" ht="25.5" x14ac:dyDescent="0.25">
      <c r="A13" s="10">
        <v>5</v>
      </c>
      <c r="B13" s="10"/>
      <c r="C13" s="18" t="s">
        <v>15</v>
      </c>
      <c r="D13" s="30">
        <v>0</v>
      </c>
      <c r="E13" s="30">
        <v>0</v>
      </c>
    </row>
    <row r="14" spans="1:5" ht="25.5" x14ac:dyDescent="0.25">
      <c r="A14" s="11"/>
      <c r="B14" s="11">
        <v>54</v>
      </c>
      <c r="C14" s="19" t="s">
        <v>20</v>
      </c>
      <c r="D14" s="128">
        <v>0</v>
      </c>
      <c r="E14" s="128">
        <v>0</v>
      </c>
    </row>
  </sheetData>
  <mergeCells count="3">
    <mergeCell ref="A1:E1"/>
    <mergeCell ref="A3:E3"/>
    <mergeCell ref="A5:E5"/>
  </mergeCells>
  <pageMargins left="0.7" right="0.7" top="0.75" bottom="0.75" header="0.3" footer="0.3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14"/>
  <sheetViews>
    <sheetView workbookViewId="0">
      <selection sqref="A1:C1"/>
    </sheetView>
  </sheetViews>
  <sheetFormatPr defaultRowHeight="15" x14ac:dyDescent="0.25"/>
  <cols>
    <col min="1" max="1" width="41" customWidth="1"/>
    <col min="2" max="2" width="33" customWidth="1"/>
    <col min="3" max="3" width="38" customWidth="1"/>
  </cols>
  <sheetData>
    <row r="1" spans="1:3" ht="42" customHeight="1" x14ac:dyDescent="0.25">
      <c r="A1" s="262" t="s">
        <v>157</v>
      </c>
      <c r="B1" s="262"/>
      <c r="C1" s="262"/>
    </row>
    <row r="2" spans="1:3" ht="18" customHeight="1" x14ac:dyDescent="0.25">
      <c r="A2" s="4"/>
      <c r="B2" s="4"/>
      <c r="C2" s="4"/>
    </row>
    <row r="3" spans="1:3" ht="15.75" x14ac:dyDescent="0.25">
      <c r="A3" s="262" t="s">
        <v>16</v>
      </c>
      <c r="B3" s="262"/>
      <c r="C3" s="287"/>
    </row>
    <row r="4" spans="1:3" ht="18" x14ac:dyDescent="0.25">
      <c r="A4" s="4"/>
      <c r="B4" s="4"/>
      <c r="C4" s="5"/>
    </row>
    <row r="5" spans="1:3" ht="18" customHeight="1" x14ac:dyDescent="0.25">
      <c r="A5" s="262" t="s">
        <v>4</v>
      </c>
      <c r="B5" s="263"/>
      <c r="C5" s="263"/>
    </row>
    <row r="6" spans="1:3" ht="18" x14ac:dyDescent="0.25">
      <c r="A6" s="4"/>
      <c r="B6" s="4"/>
      <c r="C6" s="5"/>
    </row>
    <row r="7" spans="1:3" ht="15.75" x14ac:dyDescent="0.25">
      <c r="A7" s="262" t="s">
        <v>12</v>
      </c>
      <c r="B7" s="282"/>
      <c r="C7" s="282"/>
    </row>
    <row r="8" spans="1:3" ht="18" x14ac:dyDescent="0.25">
      <c r="A8" s="4"/>
      <c r="B8" s="4"/>
      <c r="C8" s="5"/>
    </row>
    <row r="9" spans="1:3" x14ac:dyDescent="0.25">
      <c r="A9" s="14" t="s">
        <v>39</v>
      </c>
      <c r="B9" s="14" t="s">
        <v>26</v>
      </c>
      <c r="C9" s="57" t="s">
        <v>146</v>
      </c>
    </row>
    <row r="10" spans="1:3" ht="15.75" customHeight="1" x14ac:dyDescent="0.25">
      <c r="A10" s="8" t="s">
        <v>13</v>
      </c>
      <c r="B10" s="56">
        <v>1878280</v>
      </c>
      <c r="C10" s="56">
        <f>C11</f>
        <v>1892391</v>
      </c>
    </row>
    <row r="11" spans="1:3" ht="15.75" customHeight="1" x14ac:dyDescent="0.25">
      <c r="A11" s="8" t="s">
        <v>81</v>
      </c>
      <c r="B11" s="108">
        <v>1878280</v>
      </c>
      <c r="C11" s="108">
        <f>C12+C14</f>
        <v>1892391</v>
      </c>
    </row>
    <row r="12" spans="1:3" ht="24" customHeight="1" x14ac:dyDescent="0.25">
      <c r="A12" s="53" t="s">
        <v>82</v>
      </c>
      <c r="B12" s="108">
        <f>B13</f>
        <v>1758280</v>
      </c>
      <c r="C12" s="108">
        <v>1772391</v>
      </c>
    </row>
    <row r="13" spans="1:3" x14ac:dyDescent="0.25">
      <c r="A13" s="54" t="s">
        <v>83</v>
      </c>
      <c r="B13" s="105">
        <f>B11-B14</f>
        <v>1758280</v>
      </c>
      <c r="C13" s="105">
        <v>1772391</v>
      </c>
    </row>
    <row r="14" spans="1:3" ht="20.25" customHeight="1" x14ac:dyDescent="0.25">
      <c r="A14" s="8" t="s">
        <v>84</v>
      </c>
      <c r="B14" s="116">
        <v>120000</v>
      </c>
      <c r="C14" s="116">
        <v>120000</v>
      </c>
    </row>
  </sheetData>
  <mergeCells count="4">
    <mergeCell ref="A1:C1"/>
    <mergeCell ref="A3:C3"/>
    <mergeCell ref="A5:C5"/>
    <mergeCell ref="A7:C7"/>
  </mergeCells>
  <pageMargins left="0.7" right="0.7" top="0.75" bottom="0.75" header="0.3" footer="0.3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16"/>
  <sheetViews>
    <sheetView workbookViewId="0">
      <selection sqref="A1:C1"/>
    </sheetView>
  </sheetViews>
  <sheetFormatPr defaultRowHeight="15" x14ac:dyDescent="0.25"/>
  <cols>
    <col min="1" max="1" width="25.28515625" customWidth="1"/>
    <col min="2" max="2" width="48.42578125" customWidth="1"/>
    <col min="3" max="3" width="35.5703125" customWidth="1"/>
  </cols>
  <sheetData>
    <row r="1" spans="1:3" ht="42" customHeight="1" x14ac:dyDescent="0.25">
      <c r="A1" s="262" t="s">
        <v>158</v>
      </c>
      <c r="B1" s="262"/>
      <c r="C1" s="262"/>
    </row>
    <row r="2" spans="1:3" ht="18" customHeight="1" x14ac:dyDescent="0.25">
      <c r="A2" s="4"/>
      <c r="B2" s="4"/>
      <c r="C2" s="4"/>
    </row>
    <row r="3" spans="1:3" ht="15.75" customHeight="1" x14ac:dyDescent="0.25">
      <c r="A3" s="262" t="s">
        <v>16</v>
      </c>
      <c r="B3" s="262"/>
      <c r="C3" s="262"/>
    </row>
    <row r="4" spans="1:3" ht="18" x14ac:dyDescent="0.25">
      <c r="A4" s="4"/>
      <c r="B4" s="4"/>
      <c r="C4" s="5"/>
    </row>
    <row r="5" spans="1:3" ht="18" customHeight="1" x14ac:dyDescent="0.25">
      <c r="A5" s="262" t="s">
        <v>47</v>
      </c>
      <c r="B5" s="262"/>
      <c r="C5" s="262"/>
    </row>
    <row r="6" spans="1:3" ht="18" x14ac:dyDescent="0.25">
      <c r="A6" s="4"/>
      <c r="B6" s="4"/>
      <c r="C6" s="5"/>
    </row>
    <row r="7" spans="1:3" x14ac:dyDescent="0.25">
      <c r="A7" s="13" t="s">
        <v>39</v>
      </c>
      <c r="B7" s="14" t="s">
        <v>26</v>
      </c>
      <c r="C7" s="14" t="s">
        <v>144</v>
      </c>
    </row>
    <row r="8" spans="1:3" x14ac:dyDescent="0.25">
      <c r="A8" s="8" t="s">
        <v>48</v>
      </c>
      <c r="B8" s="111">
        <v>0</v>
      </c>
      <c r="C8" s="111">
        <v>0</v>
      </c>
    </row>
    <row r="9" spans="1:3" ht="25.5" x14ac:dyDescent="0.25">
      <c r="A9" s="8" t="s">
        <v>49</v>
      </c>
      <c r="B9" s="111">
        <v>0</v>
      </c>
      <c r="C9" s="111">
        <v>0</v>
      </c>
    </row>
    <row r="10" spans="1:3" ht="25.5" x14ac:dyDescent="0.25">
      <c r="A10" s="12" t="s">
        <v>50</v>
      </c>
      <c r="B10" s="55">
        <v>0</v>
      </c>
      <c r="C10" s="55">
        <v>0</v>
      </c>
    </row>
    <row r="11" spans="1:3" x14ac:dyDescent="0.25">
      <c r="A11" s="12"/>
      <c r="B11" s="55">
        <v>0</v>
      </c>
      <c r="C11" s="55">
        <v>0</v>
      </c>
    </row>
    <row r="12" spans="1:3" x14ac:dyDescent="0.25">
      <c r="A12" s="8" t="s">
        <v>51</v>
      </c>
      <c r="B12" s="111">
        <v>0</v>
      </c>
      <c r="C12" s="111">
        <v>0</v>
      </c>
    </row>
    <row r="13" spans="1:3" x14ac:dyDescent="0.25">
      <c r="A13" s="18" t="s">
        <v>42</v>
      </c>
      <c r="B13" s="111">
        <v>0</v>
      </c>
      <c r="C13" s="111">
        <v>0</v>
      </c>
    </row>
    <row r="14" spans="1:3" x14ac:dyDescent="0.25">
      <c r="A14" s="9" t="s">
        <v>43</v>
      </c>
      <c r="B14" s="55">
        <v>0</v>
      </c>
      <c r="C14" s="55">
        <v>0</v>
      </c>
    </row>
    <row r="15" spans="1:3" x14ac:dyDescent="0.25">
      <c r="A15" s="127" t="s">
        <v>44</v>
      </c>
      <c r="B15" s="111">
        <v>0</v>
      </c>
      <c r="C15" s="111">
        <v>0</v>
      </c>
    </row>
    <row r="16" spans="1:3" x14ac:dyDescent="0.25">
      <c r="A16" s="9" t="s">
        <v>45</v>
      </c>
      <c r="B16" s="55">
        <v>0</v>
      </c>
      <c r="C16" s="55">
        <v>0</v>
      </c>
    </row>
  </sheetData>
  <mergeCells count="3">
    <mergeCell ref="A1:C1"/>
    <mergeCell ref="A3:C3"/>
    <mergeCell ref="A5:C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92"/>
  <sheetViews>
    <sheetView tabSelected="1" workbookViewId="0">
      <selection activeCell="A2" sqref="A2:E2"/>
    </sheetView>
  </sheetViews>
  <sheetFormatPr defaultRowHeight="15" x14ac:dyDescent="0.25"/>
  <cols>
    <col min="1" max="1" width="17.140625" customWidth="1"/>
    <col min="2" max="2" width="35.28515625" customWidth="1"/>
    <col min="3" max="3" width="33.7109375" customWidth="1"/>
    <col min="4" max="4" width="25.5703125" customWidth="1"/>
    <col min="5" max="5" width="30.42578125" customWidth="1"/>
    <col min="8" max="8" width="10.140625" bestFit="1" customWidth="1"/>
    <col min="9" max="11" width="11.7109375" bestFit="1" customWidth="1"/>
  </cols>
  <sheetData>
    <row r="1" spans="1:9" x14ac:dyDescent="0.25">
      <c r="A1" s="283" t="s">
        <v>168</v>
      </c>
      <c r="B1" s="283"/>
      <c r="C1" s="283"/>
      <c r="D1" s="283"/>
      <c r="E1" s="283"/>
    </row>
    <row r="2" spans="1:9" ht="36" customHeight="1" x14ac:dyDescent="0.25">
      <c r="A2" s="290" t="s">
        <v>174</v>
      </c>
      <c r="B2" s="290"/>
      <c r="C2" s="290"/>
      <c r="D2" s="290"/>
      <c r="E2" s="290"/>
    </row>
    <row r="3" spans="1:9" ht="40.5" customHeight="1" x14ac:dyDescent="0.25">
      <c r="A3" s="262" t="s">
        <v>159</v>
      </c>
      <c r="B3" s="262"/>
      <c r="C3" s="262"/>
      <c r="D3" s="262"/>
      <c r="E3" s="262"/>
    </row>
    <row r="4" spans="1:9" ht="18" x14ac:dyDescent="0.25">
      <c r="A4" s="4"/>
      <c r="B4" s="4"/>
      <c r="C4" s="4"/>
      <c r="D4" s="4"/>
    </row>
    <row r="5" spans="1:9" ht="18" customHeight="1" x14ac:dyDescent="0.25">
      <c r="A5" s="262" t="s">
        <v>123</v>
      </c>
      <c r="B5" s="262"/>
      <c r="C5" s="262"/>
      <c r="D5" s="262"/>
      <c r="E5" s="262"/>
    </row>
    <row r="6" spans="1:9" ht="18.75" thickBot="1" x14ac:dyDescent="0.3">
      <c r="A6" s="4"/>
      <c r="B6" s="4"/>
      <c r="C6" s="4"/>
      <c r="D6" s="4"/>
    </row>
    <row r="7" spans="1:9" ht="15.75" thickTop="1" x14ac:dyDescent="0.25">
      <c r="A7" s="59" t="s">
        <v>17</v>
      </c>
      <c r="B7" s="60" t="s">
        <v>25</v>
      </c>
      <c r="C7" s="61" t="s">
        <v>26</v>
      </c>
      <c r="D7" s="61" t="s">
        <v>143</v>
      </c>
      <c r="E7" s="61" t="s">
        <v>141</v>
      </c>
    </row>
    <row r="8" spans="1:9" x14ac:dyDescent="0.25">
      <c r="A8" s="62"/>
      <c r="B8" s="82" t="s">
        <v>95</v>
      </c>
      <c r="C8" s="82" t="s">
        <v>27</v>
      </c>
      <c r="D8" s="82" t="s">
        <v>27</v>
      </c>
      <c r="E8" s="82" t="s">
        <v>27</v>
      </c>
    </row>
    <row r="9" spans="1:9" ht="24.75" x14ac:dyDescent="0.25">
      <c r="A9" s="64" t="s">
        <v>96</v>
      </c>
      <c r="B9" s="65" t="s">
        <v>97</v>
      </c>
      <c r="C9" s="87">
        <f>C10+C34+C38+C42+C46+C51+C58+C72</f>
        <v>1878280</v>
      </c>
      <c r="D9" s="218">
        <v>14111</v>
      </c>
      <c r="E9" s="87">
        <f>E10+E34+E38+E42+E46+E51+E58+E72+E28+E82</f>
        <v>1892391</v>
      </c>
    </row>
    <row r="10" spans="1:9" ht="24.75" x14ac:dyDescent="0.25">
      <c r="A10" s="66" t="s">
        <v>98</v>
      </c>
      <c r="B10" s="67" t="s">
        <v>99</v>
      </c>
      <c r="C10" s="88">
        <f>C11+C15+C18+C21+C31+C28</f>
        <v>1714750</v>
      </c>
      <c r="D10" s="219"/>
      <c r="E10" s="88">
        <v>1727861</v>
      </c>
      <c r="I10" s="52"/>
    </row>
    <row r="11" spans="1:9" x14ac:dyDescent="0.25">
      <c r="A11" s="68" t="s">
        <v>85</v>
      </c>
      <c r="B11" s="69" t="s">
        <v>100</v>
      </c>
      <c r="C11" s="98">
        <f>C12</f>
        <v>1294580</v>
      </c>
      <c r="D11" s="252">
        <v>10300</v>
      </c>
      <c r="E11" s="98">
        <f>C11+D11</f>
        <v>1304880</v>
      </c>
    </row>
    <row r="12" spans="1:9" x14ac:dyDescent="0.25">
      <c r="A12" s="91">
        <v>3</v>
      </c>
      <c r="B12" s="92" t="s">
        <v>9</v>
      </c>
      <c r="C12" s="96">
        <v>1294580</v>
      </c>
      <c r="D12" s="230"/>
      <c r="E12" s="96">
        <f>E13+E14</f>
        <v>1304880</v>
      </c>
    </row>
    <row r="13" spans="1:9" x14ac:dyDescent="0.25">
      <c r="A13" s="70">
        <v>31</v>
      </c>
      <c r="B13" s="63" t="s">
        <v>101</v>
      </c>
      <c r="C13" s="89">
        <v>1269880</v>
      </c>
      <c r="D13" s="229">
        <v>10000</v>
      </c>
      <c r="E13" s="96">
        <f t="shared" ref="E13:E14" si="0">C13+D13</f>
        <v>1279880</v>
      </c>
      <c r="I13" s="52"/>
    </row>
    <row r="14" spans="1:9" x14ac:dyDescent="0.25">
      <c r="A14" s="70">
        <v>32</v>
      </c>
      <c r="B14" s="63" t="s">
        <v>18</v>
      </c>
      <c r="C14" s="89">
        <v>24700</v>
      </c>
      <c r="D14" s="229">
        <v>300</v>
      </c>
      <c r="E14" s="96">
        <f t="shared" si="0"/>
        <v>25000</v>
      </c>
      <c r="I14" s="52"/>
    </row>
    <row r="15" spans="1:9" ht="21" customHeight="1" x14ac:dyDescent="0.25">
      <c r="A15" s="76" t="s">
        <v>102</v>
      </c>
      <c r="B15" s="72" t="s">
        <v>103</v>
      </c>
      <c r="C15" s="83">
        <v>50</v>
      </c>
      <c r="D15" s="83"/>
      <c r="E15" s="84">
        <v>50</v>
      </c>
    </row>
    <row r="16" spans="1:9" ht="18.75" customHeight="1" x14ac:dyDescent="0.25">
      <c r="A16" s="70">
        <v>3</v>
      </c>
      <c r="B16" s="63" t="s">
        <v>9</v>
      </c>
      <c r="C16" s="99">
        <v>50</v>
      </c>
      <c r="D16" s="99"/>
      <c r="E16" s="85">
        <v>50</v>
      </c>
    </row>
    <row r="17" spans="1:9" ht="15.75" customHeight="1" x14ac:dyDescent="0.25">
      <c r="A17" s="70">
        <v>34</v>
      </c>
      <c r="B17" s="63" t="s">
        <v>80</v>
      </c>
      <c r="C17" s="99">
        <v>50</v>
      </c>
      <c r="D17" s="99"/>
      <c r="E17" s="85">
        <v>50</v>
      </c>
    </row>
    <row r="18" spans="1:9" ht="24.75" x14ac:dyDescent="0.25">
      <c r="A18" s="79" t="s">
        <v>102</v>
      </c>
      <c r="B18" s="72" t="s">
        <v>130</v>
      </c>
      <c r="C18" s="83">
        <f>C19</f>
        <v>141120</v>
      </c>
      <c r="D18" s="220">
        <v>6200</v>
      </c>
      <c r="E18" s="83">
        <f>C18+D18</f>
        <v>147320</v>
      </c>
      <c r="I18" s="52"/>
    </row>
    <row r="19" spans="1:9" x14ac:dyDescent="0.25">
      <c r="A19" s="91">
        <v>3</v>
      </c>
      <c r="B19" s="63" t="s">
        <v>9</v>
      </c>
      <c r="C19" s="99">
        <v>141120</v>
      </c>
      <c r="D19" s="239"/>
      <c r="E19" s="99">
        <f>E20</f>
        <v>147320</v>
      </c>
      <c r="I19" s="52"/>
    </row>
    <row r="20" spans="1:9" x14ac:dyDescent="0.25">
      <c r="A20" s="70">
        <v>31</v>
      </c>
      <c r="B20" s="63" t="s">
        <v>101</v>
      </c>
      <c r="C20" s="99">
        <v>141120</v>
      </c>
      <c r="D20" s="239">
        <v>6200</v>
      </c>
      <c r="E20" s="99">
        <f>C20+D20</f>
        <v>147320</v>
      </c>
      <c r="I20" s="52"/>
    </row>
    <row r="21" spans="1:9" ht="24.75" x14ac:dyDescent="0.25">
      <c r="A21" s="73" t="s">
        <v>85</v>
      </c>
      <c r="B21" s="72" t="s">
        <v>104</v>
      </c>
      <c r="C21" s="83">
        <f>C22+C26</f>
        <v>265500</v>
      </c>
      <c r="D21" s="220">
        <v>3611</v>
      </c>
      <c r="E21" s="83">
        <f>E22+E26</f>
        <v>269111</v>
      </c>
    </row>
    <row r="22" spans="1:9" x14ac:dyDescent="0.25">
      <c r="A22" s="91">
        <v>3</v>
      </c>
      <c r="B22" s="92" t="s">
        <v>9</v>
      </c>
      <c r="C22" s="96">
        <f>C23+C24+C25</f>
        <v>253700</v>
      </c>
      <c r="D22" s="96"/>
      <c r="E22" s="96">
        <f>E23+E24+E25</f>
        <v>253311</v>
      </c>
      <c r="I22" s="52"/>
    </row>
    <row r="23" spans="1:9" x14ac:dyDescent="0.25">
      <c r="A23" s="70">
        <v>31</v>
      </c>
      <c r="B23" s="63" t="s">
        <v>101</v>
      </c>
      <c r="C23" s="89">
        <v>20000</v>
      </c>
      <c r="D23" s="89"/>
      <c r="E23" s="89">
        <f>C23+D23</f>
        <v>20000</v>
      </c>
    </row>
    <row r="24" spans="1:9" x14ac:dyDescent="0.25">
      <c r="A24" s="70">
        <v>32</v>
      </c>
      <c r="B24" s="63" t="s">
        <v>18</v>
      </c>
      <c r="C24" s="89">
        <v>231350</v>
      </c>
      <c r="D24" s="249">
        <v>-389</v>
      </c>
      <c r="E24" s="89">
        <f>C24+D24</f>
        <v>230961</v>
      </c>
    </row>
    <row r="25" spans="1:9" x14ac:dyDescent="0.25">
      <c r="A25" s="70">
        <v>34</v>
      </c>
      <c r="B25" s="63" t="s">
        <v>80</v>
      </c>
      <c r="C25" s="99">
        <v>2350</v>
      </c>
      <c r="D25" s="99"/>
      <c r="E25" s="99">
        <v>2350</v>
      </c>
    </row>
    <row r="26" spans="1:9" x14ac:dyDescent="0.25">
      <c r="A26" s="94">
        <v>4</v>
      </c>
      <c r="B26" s="93" t="s">
        <v>11</v>
      </c>
      <c r="C26" s="96">
        <f>C27</f>
        <v>11800</v>
      </c>
      <c r="D26" s="96"/>
      <c r="E26" s="96">
        <f>E27</f>
        <v>15800</v>
      </c>
    </row>
    <row r="27" spans="1:9" ht="23.25" customHeight="1" x14ac:dyDescent="0.25">
      <c r="A27" s="74">
        <v>42</v>
      </c>
      <c r="B27" s="75" t="s">
        <v>24</v>
      </c>
      <c r="C27" s="89">
        <v>11800</v>
      </c>
      <c r="D27" s="250">
        <v>4000</v>
      </c>
      <c r="E27" s="89">
        <f>C27+D27</f>
        <v>15800</v>
      </c>
    </row>
    <row r="28" spans="1:9" ht="26.25" customHeight="1" x14ac:dyDescent="0.25">
      <c r="A28" s="79" t="s">
        <v>102</v>
      </c>
      <c r="B28" s="215" t="s">
        <v>140</v>
      </c>
      <c r="C28" s="83">
        <v>7000</v>
      </c>
      <c r="D28" s="222">
        <v>-7000</v>
      </c>
      <c r="E28" s="83">
        <v>0</v>
      </c>
    </row>
    <row r="29" spans="1:9" x14ac:dyDescent="0.25">
      <c r="A29" s="74">
        <v>3</v>
      </c>
      <c r="B29" s="75" t="s">
        <v>9</v>
      </c>
      <c r="C29" s="99">
        <v>7000</v>
      </c>
      <c r="D29" s="99"/>
      <c r="E29" s="99">
        <v>0</v>
      </c>
    </row>
    <row r="30" spans="1:9" x14ac:dyDescent="0.25">
      <c r="A30" s="74">
        <v>32</v>
      </c>
      <c r="B30" s="75" t="s">
        <v>18</v>
      </c>
      <c r="C30" s="99">
        <v>7000</v>
      </c>
      <c r="D30" s="251">
        <v>-7000</v>
      </c>
      <c r="E30" s="99">
        <v>0</v>
      </c>
    </row>
    <row r="31" spans="1:9" ht="24.75" x14ac:dyDescent="0.25">
      <c r="A31" s="76" t="s">
        <v>102</v>
      </c>
      <c r="B31" s="72" t="s">
        <v>124</v>
      </c>
      <c r="C31" s="83">
        <f t="shared" ref="C31:E32" si="1">C32</f>
        <v>6500</v>
      </c>
      <c r="D31" s="83"/>
      <c r="E31" s="83">
        <f t="shared" si="1"/>
        <v>6500</v>
      </c>
    </row>
    <row r="32" spans="1:9" x14ac:dyDescent="0.25">
      <c r="A32" s="91">
        <v>3</v>
      </c>
      <c r="B32" s="92" t="s">
        <v>9</v>
      </c>
      <c r="C32" s="101">
        <f t="shared" si="1"/>
        <v>6500</v>
      </c>
      <c r="D32" s="101"/>
      <c r="E32" s="101">
        <f t="shared" si="1"/>
        <v>6500</v>
      </c>
    </row>
    <row r="33" spans="1:5" x14ac:dyDescent="0.25">
      <c r="A33" s="70">
        <v>32</v>
      </c>
      <c r="B33" s="63" t="s">
        <v>18</v>
      </c>
      <c r="C33" s="102">
        <v>6500</v>
      </c>
      <c r="D33" s="102"/>
      <c r="E33" s="102">
        <v>6500</v>
      </c>
    </row>
    <row r="34" spans="1:5" ht="24.75" x14ac:dyDescent="0.25">
      <c r="A34" s="66" t="s">
        <v>105</v>
      </c>
      <c r="B34" s="67" t="s">
        <v>106</v>
      </c>
      <c r="C34" s="88">
        <f>C35</f>
        <v>7000</v>
      </c>
      <c r="D34" s="88"/>
      <c r="E34" s="88">
        <v>7000</v>
      </c>
    </row>
    <row r="35" spans="1:5" ht="24.75" x14ac:dyDescent="0.25">
      <c r="A35" s="76" t="s">
        <v>107</v>
      </c>
      <c r="B35" s="72" t="s">
        <v>108</v>
      </c>
      <c r="C35" s="83">
        <f>C36</f>
        <v>7000</v>
      </c>
      <c r="D35" s="83"/>
      <c r="E35" s="103">
        <f>E36</f>
        <v>7000</v>
      </c>
    </row>
    <row r="36" spans="1:5" x14ac:dyDescent="0.25">
      <c r="A36" s="91">
        <v>3</v>
      </c>
      <c r="B36" s="92" t="s">
        <v>9</v>
      </c>
      <c r="C36" s="100">
        <f>C37</f>
        <v>7000</v>
      </c>
      <c r="D36" s="100"/>
      <c r="E36" s="100">
        <f>E37</f>
        <v>7000</v>
      </c>
    </row>
    <row r="37" spans="1:5" x14ac:dyDescent="0.25">
      <c r="A37" s="70">
        <v>32</v>
      </c>
      <c r="B37" s="63" t="s">
        <v>18</v>
      </c>
      <c r="C37" s="99">
        <v>7000</v>
      </c>
      <c r="D37" s="99"/>
      <c r="E37" s="99">
        <v>7000</v>
      </c>
    </row>
    <row r="38" spans="1:5" ht="24.75" x14ac:dyDescent="0.25">
      <c r="A38" s="77" t="s">
        <v>109</v>
      </c>
      <c r="B38" s="67" t="s">
        <v>110</v>
      </c>
      <c r="C38" s="88">
        <v>4000</v>
      </c>
      <c r="D38" s="88"/>
      <c r="E38" s="88">
        <v>4000</v>
      </c>
    </row>
    <row r="39" spans="1:5" ht="24.75" x14ac:dyDescent="0.25">
      <c r="A39" s="76" t="s">
        <v>85</v>
      </c>
      <c r="B39" s="72" t="s">
        <v>108</v>
      </c>
      <c r="C39" s="83">
        <v>4000</v>
      </c>
      <c r="D39" s="83"/>
      <c r="E39" s="83">
        <v>4000</v>
      </c>
    </row>
    <row r="40" spans="1:5" x14ac:dyDescent="0.25">
      <c r="A40" s="91">
        <v>3</v>
      </c>
      <c r="B40" s="92" t="s">
        <v>9</v>
      </c>
      <c r="C40" s="96">
        <v>4000</v>
      </c>
      <c r="D40" s="96"/>
      <c r="E40" s="96">
        <v>4000</v>
      </c>
    </row>
    <row r="41" spans="1:5" x14ac:dyDescent="0.25">
      <c r="A41" s="70">
        <v>32</v>
      </c>
      <c r="B41" s="63" t="s">
        <v>18</v>
      </c>
      <c r="C41" s="89">
        <v>4000</v>
      </c>
      <c r="D41" s="89"/>
      <c r="E41" s="89">
        <v>4000</v>
      </c>
    </row>
    <row r="42" spans="1:5" ht="24.75" x14ac:dyDescent="0.25">
      <c r="A42" s="86" t="s">
        <v>120</v>
      </c>
      <c r="B42" s="67" t="s">
        <v>121</v>
      </c>
      <c r="C42" s="88">
        <v>1000</v>
      </c>
      <c r="D42" s="88"/>
      <c r="E42" s="88">
        <v>1000</v>
      </c>
    </row>
    <row r="43" spans="1:5" ht="24.75" x14ac:dyDescent="0.25">
      <c r="A43" s="79" t="s">
        <v>128</v>
      </c>
      <c r="B43" s="72" t="s">
        <v>108</v>
      </c>
      <c r="C43" s="97">
        <v>1000</v>
      </c>
      <c r="D43" s="97"/>
      <c r="E43" s="97">
        <v>1000</v>
      </c>
    </row>
    <row r="44" spans="1:5" x14ac:dyDescent="0.25">
      <c r="A44" s="91">
        <v>3</v>
      </c>
      <c r="B44" s="92" t="s">
        <v>9</v>
      </c>
      <c r="C44" s="96">
        <v>1000</v>
      </c>
      <c r="D44" s="96"/>
      <c r="E44" s="96">
        <v>1000</v>
      </c>
    </row>
    <row r="45" spans="1:5" x14ac:dyDescent="0.25">
      <c r="A45" s="95">
        <v>32</v>
      </c>
      <c r="B45" s="63" t="s">
        <v>18</v>
      </c>
      <c r="C45" s="89">
        <v>1000</v>
      </c>
      <c r="D45" s="89"/>
      <c r="E45" s="89">
        <v>1000</v>
      </c>
    </row>
    <row r="46" spans="1:5" ht="24.75" x14ac:dyDescent="0.25">
      <c r="A46" s="77" t="s">
        <v>111</v>
      </c>
      <c r="B46" s="67" t="s">
        <v>112</v>
      </c>
      <c r="C46" s="88">
        <v>4000</v>
      </c>
      <c r="D46" s="88"/>
      <c r="E46" s="88">
        <v>4000</v>
      </c>
    </row>
    <row r="47" spans="1:5" ht="24.75" x14ac:dyDescent="0.25">
      <c r="A47" s="79" t="s">
        <v>85</v>
      </c>
      <c r="B47" s="72" t="s">
        <v>154</v>
      </c>
      <c r="C47" s="83">
        <v>4000</v>
      </c>
      <c r="D47" s="83"/>
      <c r="E47" s="83">
        <v>4000</v>
      </c>
    </row>
    <row r="48" spans="1:5" x14ac:dyDescent="0.25">
      <c r="A48" s="94">
        <v>3</v>
      </c>
      <c r="B48" s="93" t="s">
        <v>9</v>
      </c>
      <c r="C48" s="96">
        <f>C49+C50</f>
        <v>4000</v>
      </c>
      <c r="D48" s="96"/>
      <c r="E48" s="96">
        <f>E49+E50</f>
        <v>4000</v>
      </c>
    </row>
    <row r="49" spans="1:5" x14ac:dyDescent="0.25">
      <c r="A49" s="70">
        <v>31</v>
      </c>
      <c r="B49" s="63" t="s">
        <v>101</v>
      </c>
      <c r="C49" s="89">
        <v>3400</v>
      </c>
      <c r="D49" s="89"/>
      <c r="E49" s="89">
        <v>3400</v>
      </c>
    </row>
    <row r="50" spans="1:5" x14ac:dyDescent="0.25">
      <c r="A50" s="70">
        <v>32</v>
      </c>
      <c r="B50" s="63" t="s">
        <v>18</v>
      </c>
      <c r="C50" s="89">
        <v>600</v>
      </c>
      <c r="D50" s="89"/>
      <c r="E50" s="89">
        <v>600</v>
      </c>
    </row>
    <row r="51" spans="1:5" x14ac:dyDescent="0.25">
      <c r="A51" s="66" t="s">
        <v>113</v>
      </c>
      <c r="B51" s="67" t="s">
        <v>114</v>
      </c>
      <c r="C51" s="88">
        <f>C52+C55</f>
        <v>26000</v>
      </c>
      <c r="D51" s="88"/>
      <c r="E51" s="88">
        <f>E52+E55</f>
        <v>26000</v>
      </c>
    </row>
    <row r="52" spans="1:5" x14ac:dyDescent="0.25">
      <c r="A52" s="71" t="s">
        <v>102</v>
      </c>
      <c r="B52" s="69" t="s">
        <v>100</v>
      </c>
      <c r="C52" s="98">
        <f>C53</f>
        <v>25000</v>
      </c>
      <c r="D52" s="98"/>
      <c r="E52" s="98">
        <f>E53</f>
        <v>25000</v>
      </c>
    </row>
    <row r="53" spans="1:5" x14ac:dyDescent="0.25">
      <c r="A53" s="94">
        <v>4</v>
      </c>
      <c r="B53" s="93" t="s">
        <v>11</v>
      </c>
      <c r="C53" s="96">
        <v>25000</v>
      </c>
      <c r="D53" s="96"/>
      <c r="E53" s="96">
        <f>E54</f>
        <v>25000</v>
      </c>
    </row>
    <row r="54" spans="1:5" ht="24.75" x14ac:dyDescent="0.25">
      <c r="A54" s="74">
        <v>42</v>
      </c>
      <c r="B54" s="75" t="s">
        <v>24</v>
      </c>
      <c r="C54" s="89">
        <v>25000</v>
      </c>
      <c r="D54" s="89"/>
      <c r="E54" s="89">
        <v>25000</v>
      </c>
    </row>
    <row r="55" spans="1:5" x14ac:dyDescent="0.25">
      <c r="A55" s="71" t="s">
        <v>102</v>
      </c>
      <c r="B55" s="69" t="s">
        <v>115</v>
      </c>
      <c r="C55" s="98">
        <v>1000</v>
      </c>
      <c r="D55" s="98"/>
      <c r="E55" s="98">
        <v>1000</v>
      </c>
    </row>
    <row r="56" spans="1:5" x14ac:dyDescent="0.25">
      <c r="A56" s="94">
        <v>4</v>
      </c>
      <c r="B56" s="93" t="s">
        <v>11</v>
      </c>
      <c r="C56" s="96">
        <v>1000</v>
      </c>
      <c r="D56" s="96"/>
      <c r="E56" s="96">
        <f>E57</f>
        <v>1000</v>
      </c>
    </row>
    <row r="57" spans="1:5" ht="24.75" customHeight="1" x14ac:dyDescent="0.25">
      <c r="A57" s="74">
        <v>42</v>
      </c>
      <c r="B57" s="75" t="s">
        <v>24</v>
      </c>
      <c r="C57" s="89">
        <v>1000</v>
      </c>
      <c r="D57" s="89"/>
      <c r="E57" s="89">
        <v>1000</v>
      </c>
    </row>
    <row r="58" spans="1:5" ht="24.75" x14ac:dyDescent="0.25">
      <c r="A58" s="80" t="s">
        <v>122</v>
      </c>
      <c r="B58" s="81" t="s">
        <v>116</v>
      </c>
      <c r="C58" s="90">
        <f>C59+C63+C66</f>
        <v>61250</v>
      </c>
      <c r="D58" s="90"/>
      <c r="E58" s="90">
        <f>E59+E63+E66</f>
        <v>37250</v>
      </c>
    </row>
    <row r="59" spans="1:5" x14ac:dyDescent="0.25">
      <c r="A59" s="68" t="s">
        <v>85</v>
      </c>
      <c r="B59" s="69" t="s">
        <v>100</v>
      </c>
      <c r="C59" s="83">
        <f>C60</f>
        <v>7200</v>
      </c>
      <c r="D59" s="83"/>
      <c r="E59" s="83">
        <f>E60</f>
        <v>7200</v>
      </c>
    </row>
    <row r="60" spans="1:5" x14ac:dyDescent="0.25">
      <c r="A60" s="91">
        <v>3</v>
      </c>
      <c r="B60" s="92" t="s">
        <v>9</v>
      </c>
      <c r="C60" s="96">
        <f>C61+C62</f>
        <v>7200</v>
      </c>
      <c r="D60" s="96"/>
      <c r="E60" s="96">
        <f>E61+E62</f>
        <v>7200</v>
      </c>
    </row>
    <row r="61" spans="1:5" x14ac:dyDescent="0.25">
      <c r="A61" s="70">
        <v>31</v>
      </c>
      <c r="B61" s="63" t="s">
        <v>101</v>
      </c>
      <c r="C61" s="89">
        <v>7000</v>
      </c>
      <c r="D61" s="89"/>
      <c r="E61" s="89">
        <v>7000</v>
      </c>
    </row>
    <row r="62" spans="1:5" x14ac:dyDescent="0.25">
      <c r="A62" s="70">
        <v>32</v>
      </c>
      <c r="B62" s="63" t="s">
        <v>18</v>
      </c>
      <c r="C62" s="89">
        <v>200</v>
      </c>
      <c r="D62" s="89"/>
      <c r="E62" s="89">
        <v>200</v>
      </c>
    </row>
    <row r="63" spans="1:5" ht="24.75" x14ac:dyDescent="0.25">
      <c r="A63" s="76" t="s">
        <v>102</v>
      </c>
      <c r="B63" s="72" t="s">
        <v>103</v>
      </c>
      <c r="C63" s="83">
        <f>C64</f>
        <v>50</v>
      </c>
      <c r="D63" s="83"/>
      <c r="E63" s="83">
        <f>E64</f>
        <v>50</v>
      </c>
    </row>
    <row r="64" spans="1:5" x14ac:dyDescent="0.25">
      <c r="A64" s="91">
        <v>3</v>
      </c>
      <c r="B64" s="92" t="s">
        <v>9</v>
      </c>
      <c r="C64" s="100">
        <f>C65</f>
        <v>50</v>
      </c>
      <c r="D64" s="100"/>
      <c r="E64" s="100">
        <f>E65</f>
        <v>50</v>
      </c>
    </row>
    <row r="65" spans="1:5" x14ac:dyDescent="0.25">
      <c r="A65" s="70">
        <v>34</v>
      </c>
      <c r="B65" s="63" t="s">
        <v>80</v>
      </c>
      <c r="C65" s="99">
        <v>50</v>
      </c>
      <c r="D65" s="99"/>
      <c r="E65" s="99">
        <v>50</v>
      </c>
    </row>
    <row r="66" spans="1:5" x14ac:dyDescent="0.25">
      <c r="A66" s="193" t="s">
        <v>85</v>
      </c>
      <c r="B66" s="72" t="s">
        <v>117</v>
      </c>
      <c r="C66" s="83">
        <f>C67+C70</f>
        <v>54000</v>
      </c>
      <c r="D66" s="222">
        <v>-24000</v>
      </c>
      <c r="E66" s="83">
        <f>E67+E70</f>
        <v>30000</v>
      </c>
    </row>
    <row r="67" spans="1:5" x14ac:dyDescent="0.25">
      <c r="A67" s="91">
        <v>3</v>
      </c>
      <c r="B67" s="92" t="s">
        <v>9</v>
      </c>
      <c r="C67" s="96">
        <f>C68+C69</f>
        <v>44000</v>
      </c>
      <c r="D67" s="96"/>
      <c r="E67" s="104">
        <f>E68+E69</f>
        <v>24000</v>
      </c>
    </row>
    <row r="68" spans="1:5" x14ac:dyDescent="0.25">
      <c r="A68" s="70">
        <v>31</v>
      </c>
      <c r="B68" s="63" t="s">
        <v>101</v>
      </c>
      <c r="C68" s="89">
        <v>0</v>
      </c>
      <c r="D68" s="89"/>
      <c r="E68" s="104">
        <f t="shared" ref="E68" si="2">C68+D68</f>
        <v>0</v>
      </c>
    </row>
    <row r="69" spans="1:5" x14ac:dyDescent="0.25">
      <c r="A69" s="70">
        <v>32</v>
      </c>
      <c r="B69" s="63" t="s">
        <v>18</v>
      </c>
      <c r="C69" s="89">
        <v>44000</v>
      </c>
      <c r="D69" s="249">
        <v>-20000</v>
      </c>
      <c r="E69" s="104">
        <v>24000</v>
      </c>
    </row>
    <row r="70" spans="1:5" x14ac:dyDescent="0.25">
      <c r="A70" s="94">
        <v>4</v>
      </c>
      <c r="B70" s="93" t="s">
        <v>11</v>
      </c>
      <c r="C70" s="96">
        <f>C71</f>
        <v>10000</v>
      </c>
      <c r="D70" s="221"/>
      <c r="E70" s="104">
        <v>6000</v>
      </c>
    </row>
    <row r="71" spans="1:5" ht="24.75" x14ac:dyDescent="0.25">
      <c r="A71" s="70">
        <v>42</v>
      </c>
      <c r="B71" s="75" t="s">
        <v>24</v>
      </c>
      <c r="C71" s="89">
        <v>10000</v>
      </c>
      <c r="D71" s="249">
        <v>-4000</v>
      </c>
      <c r="E71" s="104">
        <v>6000</v>
      </c>
    </row>
    <row r="72" spans="1:5" x14ac:dyDescent="0.25">
      <c r="A72" s="288" t="s">
        <v>138</v>
      </c>
      <c r="B72" s="289"/>
      <c r="C72" s="88">
        <v>60280</v>
      </c>
      <c r="D72" s="88"/>
      <c r="E72" s="88">
        <v>60280</v>
      </c>
    </row>
    <row r="73" spans="1:5" ht="24.75" x14ac:dyDescent="0.25">
      <c r="A73" s="66" t="s">
        <v>139</v>
      </c>
      <c r="B73" s="67" t="s">
        <v>127</v>
      </c>
      <c r="C73" s="144">
        <f>C74+C79</f>
        <v>60280</v>
      </c>
      <c r="D73" s="144"/>
      <c r="E73" s="144">
        <f>E74+E79</f>
        <v>60280</v>
      </c>
    </row>
    <row r="74" spans="1:5" x14ac:dyDescent="0.25">
      <c r="A74" s="212" t="s">
        <v>85</v>
      </c>
      <c r="B74" s="69" t="s">
        <v>100</v>
      </c>
      <c r="C74" s="103">
        <f>C75+C77</f>
        <v>25000</v>
      </c>
      <c r="D74" s="103"/>
      <c r="E74" s="103">
        <v>25000</v>
      </c>
    </row>
    <row r="75" spans="1:5" x14ac:dyDescent="0.25">
      <c r="A75" s="174">
        <v>3</v>
      </c>
      <c r="B75" s="78" t="s">
        <v>9</v>
      </c>
      <c r="C75" s="183">
        <v>10000</v>
      </c>
      <c r="D75" s="183"/>
      <c r="E75" s="183">
        <v>10000</v>
      </c>
    </row>
    <row r="76" spans="1:5" x14ac:dyDescent="0.25">
      <c r="A76" s="70">
        <v>32</v>
      </c>
      <c r="B76" s="63" t="s">
        <v>18</v>
      </c>
      <c r="C76" s="99">
        <v>10000</v>
      </c>
      <c r="D76" s="99"/>
      <c r="E76" s="99">
        <v>10000</v>
      </c>
    </row>
    <row r="77" spans="1:5" x14ac:dyDescent="0.25">
      <c r="A77" s="94">
        <v>4</v>
      </c>
      <c r="B77" s="93" t="s">
        <v>11</v>
      </c>
      <c r="C77" s="96">
        <v>15000</v>
      </c>
      <c r="D77" s="96"/>
      <c r="E77" s="96">
        <v>15000</v>
      </c>
    </row>
    <row r="78" spans="1:5" ht="24.75" x14ac:dyDescent="0.25">
      <c r="A78" s="74">
        <v>41</v>
      </c>
      <c r="B78" s="75" t="s">
        <v>135</v>
      </c>
      <c r="C78" s="89">
        <v>15000</v>
      </c>
      <c r="D78" s="89"/>
      <c r="E78" s="89">
        <v>15000</v>
      </c>
    </row>
    <row r="79" spans="1:5" ht="24.75" x14ac:dyDescent="0.25">
      <c r="A79" s="76" t="s">
        <v>107</v>
      </c>
      <c r="B79" s="72" t="s">
        <v>130</v>
      </c>
      <c r="C79" s="98">
        <v>35280</v>
      </c>
      <c r="D79" s="98"/>
      <c r="E79" s="98">
        <v>35280</v>
      </c>
    </row>
    <row r="80" spans="1:5" x14ac:dyDescent="0.25">
      <c r="A80" s="174">
        <v>3</v>
      </c>
      <c r="B80" s="78" t="s">
        <v>9</v>
      </c>
      <c r="C80" s="183">
        <v>35280</v>
      </c>
      <c r="D80" s="183"/>
      <c r="E80" s="183">
        <v>35280</v>
      </c>
    </row>
    <row r="81" spans="1:5" x14ac:dyDescent="0.25">
      <c r="A81" s="70">
        <v>32</v>
      </c>
      <c r="B81" s="63" t="s">
        <v>18</v>
      </c>
      <c r="C81" s="99">
        <v>35280</v>
      </c>
      <c r="D81" s="99"/>
      <c r="E81" s="99">
        <v>35280</v>
      </c>
    </row>
    <row r="82" spans="1:5" x14ac:dyDescent="0.25">
      <c r="A82" s="242" t="s">
        <v>160</v>
      </c>
      <c r="B82" s="243" t="s">
        <v>155</v>
      </c>
      <c r="C82" s="244">
        <v>0</v>
      </c>
      <c r="D82" s="240">
        <v>25000</v>
      </c>
      <c r="E82" s="240">
        <v>25000</v>
      </c>
    </row>
    <row r="83" spans="1:5" x14ac:dyDescent="0.25">
      <c r="A83" s="245" t="s">
        <v>102</v>
      </c>
      <c r="B83" s="246" t="s">
        <v>100</v>
      </c>
      <c r="C83" s="99">
        <v>0</v>
      </c>
      <c r="D83" s="239"/>
      <c r="E83" s="239">
        <v>25000</v>
      </c>
    </row>
    <row r="84" spans="1:5" x14ac:dyDescent="0.25">
      <c r="A84" s="247">
        <v>4</v>
      </c>
      <c r="B84" s="246" t="s">
        <v>119</v>
      </c>
      <c r="C84" s="99">
        <v>0</v>
      </c>
      <c r="D84" s="239"/>
      <c r="E84" s="239">
        <v>25000</v>
      </c>
    </row>
    <row r="85" spans="1:5" ht="24.75" x14ac:dyDescent="0.25">
      <c r="A85" s="248">
        <v>42</v>
      </c>
      <c r="B85" s="75" t="s">
        <v>156</v>
      </c>
      <c r="C85" s="89">
        <v>0</v>
      </c>
      <c r="D85" s="250">
        <v>25000</v>
      </c>
      <c r="E85" s="250">
        <v>25000</v>
      </c>
    </row>
    <row r="86" spans="1:5" x14ac:dyDescent="0.25">
      <c r="A86" s="238"/>
      <c r="B86" s="213" t="s">
        <v>118</v>
      </c>
      <c r="C86" s="214">
        <f>C72+C58+C51+C46+C38+C34+C21+C15+C11+C42+C31+C18+C28</f>
        <v>1878280</v>
      </c>
      <c r="D86" s="214"/>
      <c r="E86" s="214">
        <f>E72+E66+E63+E59+E51+E46+E42+E38+E34+E10+E28+E82</f>
        <v>1892391</v>
      </c>
    </row>
    <row r="88" spans="1:5" x14ac:dyDescent="0.25">
      <c r="A88" t="s">
        <v>172</v>
      </c>
    </row>
    <row r="89" spans="1:5" x14ac:dyDescent="0.25">
      <c r="A89" t="s">
        <v>173</v>
      </c>
    </row>
    <row r="90" spans="1:5" x14ac:dyDescent="0.25">
      <c r="E90" t="s">
        <v>169</v>
      </c>
    </row>
    <row r="92" spans="1:5" x14ac:dyDescent="0.25">
      <c r="E92" t="s">
        <v>170</v>
      </c>
    </row>
  </sheetData>
  <mergeCells count="5">
    <mergeCell ref="A3:E3"/>
    <mergeCell ref="A5:E5"/>
    <mergeCell ref="A72:B72"/>
    <mergeCell ref="A2:E2"/>
    <mergeCell ref="A1:E1"/>
  </mergeCells>
  <pageMargins left="0.7" right="0.7" top="0.75" bottom="0.75" header="0.3" footer="0.3"/>
  <pageSetup paperSize="9" scale="8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SAŽETAK</vt:lpstr>
      <vt:lpstr> Račun prihoda i rashoda</vt:lpstr>
      <vt:lpstr>Prihodi i rashodi po izvorima</vt:lpstr>
      <vt:lpstr>Račun financiranja</vt:lpstr>
      <vt:lpstr>Rashodi prema funkcijskoj kl</vt:lpstr>
      <vt:lpstr>Račun financiranja po izvorima</vt:lpstr>
      <vt:lpstr>POSEBNI DIO</vt:lpstr>
      <vt:lpstr>' Račun prihoda i rashoda'!Podrucje_ispisa</vt:lpstr>
      <vt:lpstr>'Prihodi i rashodi po izvorima'!Podrucje_ispisa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Ana</cp:lastModifiedBy>
  <cp:lastPrinted>2024-03-11T14:04:03Z</cp:lastPrinted>
  <dcterms:created xsi:type="dcterms:W3CDTF">2022-08-12T12:51:27Z</dcterms:created>
  <dcterms:modified xsi:type="dcterms:W3CDTF">2024-04-02T12:04:41Z</dcterms:modified>
</cp:coreProperties>
</file>